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66925"/>
  <mc:AlternateContent xmlns:mc="http://schemas.openxmlformats.org/markup-compatibility/2006">
    <mc:Choice Requires="x15">
      <x15ac:absPath xmlns:x15ac="http://schemas.microsoft.com/office/spreadsheetml/2010/11/ac" url="C:\Users\c.armacost\Downloads\SRAD Docs\Earnings Prep\Q1 2024\"/>
    </mc:Choice>
  </mc:AlternateContent>
  <xr:revisionPtr revIDLastSave="0" documentId="8_{4530197E-0940-42BE-BD91-59423623FF72}" xr6:coauthVersionLast="47" xr6:coauthVersionMax="47" xr10:uidLastSave="{00000000-0000-0000-0000-000000000000}"/>
  <bookViews>
    <workbookView xWindow="-108" yWindow="-108" windowWidth="23256" windowHeight="14016" tabRatio="745" xr2:uid="{358A0C37-A433-4A4F-93C9-1CD87908E895}"/>
  </bookViews>
  <sheets>
    <sheet name="Index" sheetId="14" r:id="rId1"/>
    <sheet name="Revenue Groupings" sheetId="17" r:id="rId2"/>
    <sheet name="1_Rev Groups &amp; Key Financials" sheetId="13" r:id="rId3"/>
    <sheet name="Historical Trending Schedules" sheetId="16" r:id="rId4"/>
    <sheet name="2_Profit Loss" sheetId="1" r:id="rId5"/>
    <sheet name="3_Financial Position" sheetId="2" r:id="rId6"/>
    <sheet name="4_Cash Flows" sheetId="10" r:id="rId7"/>
    <sheet name="5_Adjusted EBITDA" sheetId="7" r:id="rId8"/>
  </sheets>
  <definedNames>
    <definedName name="_037c216c_6c26_48d2_b78f_2bb7d2ac28de" localSheetId="6">'4_Cash Flows'!$A$10</definedName>
    <definedName name="_03906c25_796f_4959_aa66_57f3b698ac80" localSheetId="6">'4_Cash Flows'!$A$12</definedName>
    <definedName name="_039b60a3_a59b_4d53_a5c9_d0fcd47948b4" localSheetId="6">'4_Cash Flows'!$B$12</definedName>
    <definedName name="_067f8e5b_0ec6_4e16_970e_43c753cc9960" localSheetId="6">'4_Cash Flows'!$A$13</definedName>
    <definedName name="_07b4630a_fba2_4b75_9ad9_73dbcdf2dccf" localSheetId="6">'4_Cash Flows'!$A$28</definedName>
    <definedName name="_0cd5bbbf_ee2e_46af_84e8_cbd6f0cda7c3" localSheetId="6">'4_Cash Flows'!$A$23</definedName>
    <definedName name="_0ce00491_01c9_49f7_a188_baf726f7de8b" localSheetId="6">'4_Cash Flows'!$D$1</definedName>
    <definedName name="_13d338b7_1b05_4914_a578_455b0c0b2fb5" localSheetId="6">'4_Cash Flows'!$A$58</definedName>
    <definedName name="_155f1bf6_93c1_4d23_8ee3_b05a9a688aa6" localSheetId="6">'4_Cash Flows'!$A$15</definedName>
    <definedName name="_19c4b78d_7e04_4a97_a27c_738a427863d3" localSheetId="6">'4_Cash Flows'!$A$31</definedName>
    <definedName name="_1b3f557b_6fc6_48a2_ab35_4d90e3a52cb2" localSheetId="6">'4_Cash Flows'!$A$56</definedName>
    <definedName name="_1b9c34d1_23d5_47ac_b970_482456193a5f" localSheetId="6">'4_Cash Flows'!$A$39</definedName>
    <definedName name="_1bded55d_2bf2_4960_ba8f_4d6332e4f136" localSheetId="6">'4_Cash Flows'!#REF!</definedName>
    <definedName name="_1cf5c09d_c8f1_4ce4_a1a0_f7d38c8d2dff" localSheetId="6">'4_Cash Flows'!$A$41</definedName>
    <definedName name="_212d8b24_c3f4_44a6_a265_42750fea23b7" localSheetId="6">'4_Cash Flows'!$A$59</definedName>
    <definedName name="_219637f6_bedb_47ab_89cd_35d9fea67b71" localSheetId="6">'4_Cash Flows'!$A$1</definedName>
    <definedName name="_2b5c78b9_4787_4ec1_a071_b76f48473a46" localSheetId="6">'4_Cash Flows'!$A$40</definedName>
    <definedName name="_2fb68293_82ab_4633_9f91_5c417b4a05ae" localSheetId="6">'4_Cash Flows'!$B$59</definedName>
    <definedName name="_30e8c9bf_6238_40f6_8488_2b774dba37da" localSheetId="6">'4_Cash Flows'!$F$59</definedName>
    <definedName name="_31124117_f10c_42be_b064_8f732643de59" localSheetId="6">'4_Cash Flows'!#REF!</definedName>
    <definedName name="_33cebb61_72dc_4686_963c_1d492ee1fc56" localSheetId="6">'4_Cash Flows'!$A$8</definedName>
    <definedName name="_34eef68f_e5c0_4758_bf82_dd6fdfc2fa11" localSheetId="6">'4_Cash Flows'!$A$46</definedName>
    <definedName name="_37a01946_0919_47b1_aab9_508d0022c821" localSheetId="6">'4_Cash Flows'!$A$43</definedName>
    <definedName name="_3eaa8273_a146_406d_9b5f_ce71b3cc39aa" localSheetId="6">'4_Cash Flows'!$A$18</definedName>
    <definedName name="_40b81dec_5b0e_4f11_adfa_a9fa506a5ad0" localSheetId="6">'4_Cash Flows'!$A$9</definedName>
    <definedName name="_415dbcb1_a769_4525_81e9_51907eafba77" localSheetId="6">'4_Cash Flows'!$A$37</definedName>
    <definedName name="_431000de_0e06_4a16_9ee7_bf8326739b83" localSheetId="6">'4_Cash Flows'!$A$47</definedName>
    <definedName name="_47000028_e4e1_4ccc_909a_c1e0fcd9b163" localSheetId="6">'4_Cash Flows'!$A$50</definedName>
    <definedName name="_4f018089_92b2_4445_b560_5554490913ab" localSheetId="6">'4_Cash Flows'!$A$38</definedName>
    <definedName name="_541ba86a_cac0_4788_b6d3_3a209333183a" localSheetId="6">'4_Cash Flows'!$A$35</definedName>
    <definedName name="_5846e7f1_ca81_4f4a_a03c_b030449aec48" localSheetId="6">'4_Cash Flows'!$B$1</definedName>
    <definedName name="_5c24a16c_74f5_4cc2_ab9e_ba64cd8cd61a" localSheetId="6">'4_Cash Flows'!$A$16</definedName>
    <definedName name="_5dc74d79_5633_4663_b048_69316316571d" localSheetId="6">'4_Cash Flows'!$A$61</definedName>
    <definedName name="_64963caa_9065_4fca_a4a9_11dd1083d095" localSheetId="6">'4_Cash Flows'!#REF!</definedName>
    <definedName name="_6592b32b_bc75_4e2b_889f_410b88b42a33" localSheetId="6">'4_Cash Flows'!$A$6</definedName>
    <definedName name="_69b790d3_4aab_4290_b10c_9f6696bfb5fd" localSheetId="6">'4_Cash Flows'!$A$52</definedName>
    <definedName name="_6bd1d60f_a74f_4292_89c8_f65d1dc0ae0d" localSheetId="6">'4_Cash Flows'!$A$21</definedName>
    <definedName name="_712885ea_0221_4ab6_8fed_d63a7dc40304" localSheetId="6">'4_Cash Flows'!$A$49</definedName>
    <definedName name="_7ad1b4ef_c2d4_4364_9d16_aedce6aeeb16" localSheetId="6">'4_Cash Flows'!$A$22</definedName>
    <definedName name="_801df581_9ed8_4c02_ae73_334a93da980c" localSheetId="6">'4_Cash Flows'!$A$5</definedName>
    <definedName name="_811b8a01_6262_4620_81cb_80b95dba91d4" localSheetId="6">'4_Cash Flows'!$A$33</definedName>
    <definedName name="_853d77a1_5c76_4846_b478_38752f55f197" localSheetId="6">'4_Cash Flows'!$A$24</definedName>
    <definedName name="_877f0aaf_d65c_4370_979c_d75dff2120be" localSheetId="6">'4_Cash Flows'!$C$1</definedName>
    <definedName name="_88007563_d414_4aec_9ba2_5991e6184674" localSheetId="6">'4_Cash Flows'!$A$25</definedName>
    <definedName name="_90d7a91e_c50f_4a72_b591_4ab7930ea028" localSheetId="6">'4_Cash Flows'!$A$26</definedName>
    <definedName name="_91318ffb_1770_4e83_a4e0_746815fa703c" localSheetId="6">'4_Cash Flows'!$A$44</definedName>
    <definedName name="_9caac83f_d969_4d44_b82c_dbebf1717e66" localSheetId="6">'4_Cash Flows'!$A$48</definedName>
    <definedName name="_9d4e0a28_edf9_4c47_8c30_9985fcb107ca" localSheetId="6">'4_Cash Flows'!$A$55</definedName>
    <definedName name="_a6df1096_f2b8_4e33_be78_809ac6b74116" localSheetId="6">'4_Cash Flows'!$F$1</definedName>
    <definedName name="_ae239fe2_7665_4a86_a20f_afe1b9989028" localSheetId="6">'4_Cash Flows'!$E$1</definedName>
    <definedName name="_b63c5f2b_de48_42dc_8159_667676db7eaf" localSheetId="6">'4_Cash Flows'!$A$45</definedName>
    <definedName name="_bc9827cb_fc93_45e6_a234_42f94a5a0a46" localSheetId="6">'4_Cash Flows'!$A$20</definedName>
    <definedName name="_c421ee31_7305_45bc_ba8d_4998231c000d" localSheetId="6">'4_Cash Flows'!$A$51</definedName>
    <definedName name="_cc69baab_ad3b_4f75_9358_92fa4518a638" localSheetId="6">'4_Cash Flows'!$A$14</definedName>
    <definedName name="_ceed7c7f_97fe_4a98_ac47_819ade29219d" localSheetId="6">'4_Cash Flows'!$A$34</definedName>
    <definedName name="_d3ccd474_0e0f_4304_b823_cef78b5902a9" localSheetId="6">'4_Cash Flows'!$A$32</definedName>
    <definedName name="_d675eaea_28fd_49b1_93c4_5ad186d8d342" localSheetId="6">'4_Cash Flows'!$A$60</definedName>
    <definedName name="_e515bf33_2a27_41ce_a5ce_3839497600ed" localSheetId="6">'4_Cash Flows'!$A$17</definedName>
    <definedName name="_e5e83258_f04d_41c9_8561_55463db5038f" localSheetId="6">'4_Cash Flows'!$A$30</definedName>
    <definedName name="_e7815fbc_23ee_4fd7_a447_923798d819bf" localSheetId="6">'4_Cash Flows'!$A$42</definedName>
    <definedName name="_e95e8d10_db25_4b69_b742_91c09c88fb67" localSheetId="6">'4_Cash Flows'!$A$36</definedName>
    <definedName name="_ea7690d6_334f_4565_9bd5_9646b56aa9a5" localSheetId="6">'4_Cash Flows'!$A$57</definedName>
    <definedName name="_eb92def5_879d_4eac_a38a_c2d9da8fba04" localSheetId="6">'4_Cash Flows'!$A$19</definedName>
    <definedName name="_efa93588_3123_4cdd_8b86_9f010d07ca75" localSheetId="6">'4_Cash Flows'!$D$59</definedName>
    <definedName name="_efdf9fd2_d741_4bba_b422_2deb3df7f5ae" localSheetId="6">'4_Cash Flows'!$A$53</definedName>
    <definedName name="_f16e6de3_bc12_430d_8dc2_8a2b4c045d68" localSheetId="6">'4_Cash Flows'!$A$29</definedName>
    <definedName name="_f250e25b_e684_4057_b58c_546839802a48" localSheetId="6">'4_Cash Flows'!$A$54</definedName>
    <definedName name="_f31ca75f_6fd2_48e2_add4_b12cf9e81183" localSheetId="6">'4_Cash Flows'!$A$27</definedName>
    <definedName name="_fe90a3cb_21f2_41c6_939e_8e4ba555e249" localSheetId="6">'4_Cash Flows'!$A$11</definedName>
    <definedName name="OLE_LINK2" localSheetId="5">'3_Financial Position'!$A$43</definedName>
    <definedName name="_xlnm.Print_Area" localSheetId="2">'1_Rev Groups &amp; Key Financials'!$A$1:$P$71</definedName>
    <definedName name="_xlnm.Print_Area" localSheetId="4">'2_Profit Loss'!$A$1:$AE$31</definedName>
    <definedName name="_xlnm.Print_Area" localSheetId="5">'3_Financial Position'!$A$1:$S$50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1" i="1" l="1"/>
  <c r="Q41" i="13"/>
  <c r="Q40" i="13"/>
  <c r="AG25" i="7"/>
  <c r="AG27" i="7" s="1"/>
  <c r="AG28" i="1"/>
  <c r="Q38" i="13"/>
  <c r="Q66" i="13"/>
  <c r="Q25" i="13"/>
  <c r="Q28" i="13" s="1"/>
  <c r="Q14" i="13"/>
  <c r="Q11" i="13"/>
  <c r="P66" i="13"/>
  <c r="O66" i="13"/>
  <c r="N66" i="13"/>
  <c r="M66" i="13"/>
  <c r="L66" i="13"/>
  <c r="K66" i="13"/>
  <c r="J66" i="13"/>
  <c r="I66" i="13"/>
  <c r="H66" i="13"/>
  <c r="G66" i="13"/>
  <c r="F66" i="13"/>
  <c r="E66" i="13"/>
  <c r="D66" i="13"/>
  <c r="C66" i="13"/>
  <c r="B66" i="13"/>
  <c r="H40" i="13"/>
  <c r="O38" i="13"/>
  <c r="O40" i="13" s="1"/>
  <c r="N38" i="13"/>
  <c r="N41" i="13" s="1"/>
  <c r="M38" i="13"/>
  <c r="M41" i="13" s="1"/>
  <c r="L38" i="13"/>
  <c r="L40" i="13" s="1"/>
  <c r="J38" i="13"/>
  <c r="J41" i="13" s="1"/>
  <c r="I38" i="13"/>
  <c r="I41" i="13" s="1"/>
  <c r="H38" i="13"/>
  <c r="H41" i="13" s="1"/>
  <c r="G38" i="13"/>
  <c r="G40" i="13" s="1"/>
  <c r="E38" i="13"/>
  <c r="E41" i="13" s="1"/>
  <c r="D38" i="13"/>
  <c r="D40" i="13" s="1"/>
  <c r="C38" i="13"/>
  <c r="C41" i="13" s="1"/>
  <c r="B38" i="13"/>
  <c r="B40" i="13" s="1"/>
  <c r="K37" i="13"/>
  <c r="F37" i="13"/>
  <c r="P36" i="13"/>
  <c r="K36" i="13"/>
  <c r="F36" i="13"/>
  <c r="M27" i="13"/>
  <c r="D27" i="13"/>
  <c r="C27" i="13"/>
  <c r="O25" i="13"/>
  <c r="O28" i="13" s="1"/>
  <c r="N25" i="13"/>
  <c r="N27" i="13" s="1"/>
  <c r="M25" i="13"/>
  <c r="M28" i="13" s="1"/>
  <c r="L25" i="13"/>
  <c r="L27" i="13" s="1"/>
  <c r="J25" i="13"/>
  <c r="J27" i="13" s="1"/>
  <c r="I25" i="13"/>
  <c r="I28" i="13" s="1"/>
  <c r="H25" i="13"/>
  <c r="H27" i="13" s="1"/>
  <c r="G25" i="13"/>
  <c r="G28" i="13" s="1"/>
  <c r="E25" i="13"/>
  <c r="E27" i="13" s="1"/>
  <c r="D25" i="13"/>
  <c r="D28" i="13" s="1"/>
  <c r="C25" i="13"/>
  <c r="C28" i="13" s="1"/>
  <c r="B25" i="13"/>
  <c r="B28" i="13" s="1"/>
  <c r="P24" i="13"/>
  <c r="K24" i="13"/>
  <c r="F24" i="13"/>
  <c r="P23" i="13"/>
  <c r="K23" i="13"/>
  <c r="F23" i="13"/>
  <c r="O14" i="13"/>
  <c r="N14" i="13"/>
  <c r="M14" i="13"/>
  <c r="L14" i="13"/>
  <c r="J14" i="13"/>
  <c r="I14" i="13"/>
  <c r="H14" i="13"/>
  <c r="G14" i="13"/>
  <c r="E14" i="13"/>
  <c r="D14" i="13"/>
  <c r="C14" i="13"/>
  <c r="B14" i="13"/>
  <c r="O11" i="13"/>
  <c r="N11" i="13"/>
  <c r="M11" i="13"/>
  <c r="L11" i="13"/>
  <c r="J11" i="13"/>
  <c r="I11" i="13"/>
  <c r="H11" i="13"/>
  <c r="G11" i="13"/>
  <c r="E11" i="13"/>
  <c r="D11" i="13"/>
  <c r="C11" i="13"/>
  <c r="B11" i="13"/>
  <c r="P10" i="13"/>
  <c r="K10" i="13"/>
  <c r="F10" i="13"/>
  <c r="P8" i="13"/>
  <c r="K8" i="13"/>
  <c r="K38" i="13" s="1"/>
  <c r="F8" i="13"/>
  <c r="F11" i="13" s="1"/>
  <c r="Q27" i="13" l="1"/>
  <c r="O27" i="13"/>
  <c r="O41" i="13"/>
  <c r="K11" i="13"/>
  <c r="J28" i="13"/>
  <c r="L28" i="13"/>
  <c r="F25" i="13"/>
  <c r="F28" i="13" s="1"/>
  <c r="I40" i="13"/>
  <c r="K25" i="13"/>
  <c r="K27" i="13" s="1"/>
  <c r="G41" i="13"/>
  <c r="E28" i="13"/>
  <c r="C40" i="13"/>
  <c r="P11" i="13"/>
  <c r="P25" i="13"/>
  <c r="P28" i="13" s="1"/>
  <c r="H28" i="13"/>
  <c r="E40" i="13"/>
  <c r="B41" i="13"/>
  <c r="I27" i="13"/>
  <c r="K14" i="13"/>
  <c r="B27" i="13"/>
  <c r="J40" i="13"/>
  <c r="G27" i="13"/>
  <c r="M40" i="13"/>
  <c r="N40" i="13"/>
  <c r="K41" i="13"/>
  <c r="K40" i="13"/>
  <c r="F38" i="13"/>
  <c r="F41" i="13" s="1"/>
  <c r="F14" i="13"/>
  <c r="K28" i="13"/>
  <c r="P38" i="13"/>
  <c r="P41" i="13" s="1"/>
  <c r="P14" i="13"/>
  <c r="N28" i="13"/>
  <c r="D41" i="13"/>
  <c r="L41" i="13"/>
  <c r="F27" i="13" l="1"/>
  <c r="P27" i="13"/>
  <c r="F40" i="13"/>
  <c r="P40" i="13"/>
  <c r="W28" i="1" l="1"/>
  <c r="S28" i="1"/>
  <c r="Q28" i="1"/>
  <c r="O28" i="1"/>
  <c r="M28" i="1"/>
  <c r="AE25" i="7"/>
  <c r="Y31" i="1" l="1"/>
  <c r="W31" i="1" l="1"/>
  <c r="O25" i="7"/>
  <c r="U31" i="1"/>
  <c r="S31" i="1"/>
  <c r="K31" i="1"/>
  <c r="I23" i="2"/>
  <c r="G23" i="1"/>
  <c r="K25" i="7" l="1"/>
  <c r="K27" i="7" s="1"/>
  <c r="M31" i="1" l="1"/>
  <c r="AE27" i="7" l="1"/>
  <c r="U25" i="7"/>
  <c r="U27" i="7" s="1"/>
  <c r="C25" i="7"/>
  <c r="C27" i="7" s="1"/>
  <c r="E25" i="7"/>
  <c r="E27" i="7" s="1"/>
  <c r="G25" i="7"/>
  <c r="G27" i="7" s="1"/>
  <c r="I25" i="7"/>
  <c r="I27" i="7" s="1"/>
  <c r="M25" i="7"/>
  <c r="M27" i="7" s="1"/>
  <c r="O27" i="7"/>
  <c r="Q25" i="7"/>
  <c r="Q27" i="7" s="1"/>
  <c r="S25" i="7"/>
  <c r="S27" i="7" s="1"/>
  <c r="W25" i="7"/>
  <c r="W27" i="7" s="1"/>
  <c r="Y25" i="7"/>
  <c r="Y27" i="7" s="1"/>
  <c r="AA25" i="7"/>
  <c r="AA27" i="7" s="1"/>
  <c r="AE23" i="1"/>
  <c r="AE25" i="1" s="1"/>
  <c r="AC25" i="7"/>
  <c r="AC27" i="7" s="1"/>
  <c r="AA31" i="1"/>
  <c r="Q31" i="1"/>
  <c r="O31" i="1"/>
  <c r="AC23" i="1"/>
  <c r="I23" i="1"/>
  <c r="I25" i="1" s="1"/>
  <c r="G25" i="1"/>
  <c r="E23" i="1"/>
  <c r="E25" i="1" s="1"/>
  <c r="C23" i="1"/>
  <c r="C25" i="1" s="1"/>
  <c r="C28" i="1" s="1"/>
  <c r="S47" i="2"/>
  <c r="S49" i="2" s="1"/>
  <c r="S37" i="2"/>
  <c r="S30" i="2"/>
  <c r="S14" i="2"/>
  <c r="S21" i="2"/>
  <c r="G31" i="1" l="1"/>
  <c r="G28" i="1"/>
  <c r="I31" i="1"/>
  <c r="I28" i="1"/>
  <c r="E31" i="1"/>
  <c r="E28" i="1"/>
  <c r="C31" i="1"/>
  <c r="AE28" i="1"/>
  <c r="AE31" i="1"/>
  <c r="AC25" i="1"/>
  <c r="AC31" i="1" s="1"/>
  <c r="S39" i="2"/>
  <c r="S50" i="2" s="1"/>
  <c r="S23" i="2"/>
  <c r="AC28" i="1" l="1"/>
</calcChain>
</file>

<file path=xl/sharedStrings.xml><?xml version="1.0" encoding="utf-8"?>
<sst xmlns="http://schemas.openxmlformats.org/spreadsheetml/2006/main" count="683" uniqueCount="190">
  <si>
    <t>Revenue Groupings</t>
  </si>
  <si>
    <r>
      <rPr>
        <b/>
        <sz val="9"/>
        <color rgb="FFFFFFFF"/>
        <rFont val="Vodafone"/>
        <family val="2"/>
      </rPr>
      <t>Topic</t>
    </r>
  </si>
  <si>
    <t>Tab</t>
  </si>
  <si>
    <t>Quarterly New Revenue Groupings and Key Financial Information</t>
  </si>
  <si>
    <t>Historical Trending Schedules (previously reported)</t>
  </si>
  <si>
    <t>Quarterly Consoldiated Statements of Profit or Loss</t>
  </si>
  <si>
    <t>Quarterly Statements of Financial Position</t>
  </si>
  <si>
    <t>Annual Statements of Cash Flows</t>
  </si>
  <si>
    <t>Quarterly Reconciliations to Profit/Loss (IFRS) to Adjusted EBITDA (Non-IFRS)</t>
  </si>
  <si>
    <t>Non-IFRS Financial Measures</t>
  </si>
  <si>
    <t>We have provided in this document information that has not been prepared in accordance with IFRS, including Adjusted EBITDA and Adjusted EBITDA margin. We use these non-IFRS financial measures internally in analyzing our financial results and believe they are useful to investors, as a supplement to IFRS measures, in evaluating our ongoing operational performance. We believe that the use of these non-IFRS financial measures provides an additional tool for investors to use in evaluating ongoing operating results and trends and in comparing our financial results with other companies in our industry, many of which present similar non-IFRS financial measures to investors.</t>
  </si>
  <si>
    <t>Non-IFRS financial measures should not be considered in isolation from, or as a substitute for, financial information prepared in accordance with IFRS. Investors are encouraged to review the reconciliation of these non-IFRS financial measures to their most directly comparable IFRS financial measures provided in the financial statement tables included below in this press release.</t>
  </si>
  <si>
    <r>
      <t xml:space="preserve">·       </t>
    </r>
    <r>
      <rPr>
        <i/>
        <sz val="8"/>
        <color theme="1"/>
        <rFont val="Times New Roman"/>
        <family val="1"/>
      </rPr>
      <t xml:space="preserve">“Adjusted EBITDA” </t>
    </r>
    <r>
      <rPr>
        <sz val="8"/>
        <color theme="1"/>
        <rFont val="Times New Roman"/>
        <family val="1"/>
      </rPr>
      <t xml:space="preserve">represents earnings for the period from continuing operations adjusted for finance income and finance costs, income tax expense or benefit, depreciation and amortization (excluding amortization of sport rights), foreign currency gains or losses, and other items that are non-recurring or not related to the Company’s revenue-generating operations, including share-based compensation, impairment charges or income, management restructuring costs, non-routine litigation costs, losses related to equity-accounted investee (SportTech AG), remeasurement of previously held equity-accounted investee (NSoft), professional fees for the Sarbanes Oxley Act of 2002 and enterprise resource planning implementations, and a one-time charitable donation for Ukrainian relief activities. </t>
    </r>
  </si>
  <si>
    <t xml:space="preserve">License fees relating to sport rights are a key component of how we generate revenue and one of our main operating expenses. Such license fees are presented either under purchased services and licenses or under depreciation and amortization, depending on the accounting treatment of each relevant license. Only licenses that meet the recognition criteria of IAS 38 are capitalized. The primary distinction for whether a license is capitalized or not capitalized is the contracted length of the applicable license. Therefore, the type of license we enter into can have a significant impact on our results of operations depending on whether we are able to capitalize the relevant license. Our presentation of Adjusted EBITDA removes this difference in classification by decreasing our EBITDA by our amortization of sport rights. As such, our presentation of Adjusted EBITDA reflects the full costs of our sport right's licenses. Management believes that, by deducting the full amount of amortization of sport rights in its calculation of Adjusted EBITDA, the result is a financial metric that is both more meaningful and comparable for management and our investors while also being more indicative of our ongoing operating performance. </t>
  </si>
  <si>
    <t xml:space="preserve">We present Adjusted EBITDA because management believes that some items excluded are non-recurring in nature and this information is relevant in evaluating the results relative to other entities that operate in the same industry. Management believes Adjusted EBITDA is useful to investors for evaluating Sportradar’s operating performance against competitors, which commonly disclose similar performance measures. However, Sportradar’s calculation of Adjusted EBITDA may not be comparable to other similarly titled performance measures of other companies. Adjusted EBITDA is not intended to be a substitute for any IFRS financial measure. </t>
  </si>
  <si>
    <t>Items excluded from Adjusted EBITDA include significant components in understanding and assessing financial performance. Adjusted EBITDA has limitations as an analytical tool and should not be considered in isolation, or as an alternative to, or a substitute for, profit for the period, revenue or other financial statement data presented in our consolidated financial statements as indicators of financial performance. We compensate for these limitations by relying primarily on our IFRS results and using Adjusted EBITDA only as a supplemental measure.</t>
  </si>
  <si>
    <r>
      <t xml:space="preserve">·       </t>
    </r>
    <r>
      <rPr>
        <i/>
        <sz val="8"/>
        <color rgb="FF000000"/>
        <rFont val="Times New Roman"/>
        <family val="1"/>
      </rPr>
      <t>“Adjusted EBITDA margin”</t>
    </r>
    <r>
      <rPr>
        <sz val="8"/>
        <color rgb="FF000000"/>
        <rFont val="Times New Roman"/>
        <family val="1"/>
      </rPr>
      <t xml:space="preserve"> is the ratio of Adjusted EBITDA to revenue.</t>
    </r>
  </si>
  <si>
    <t>The Company is unable to provide a reconciliation of Adjusted EBITDA to profit (loss) for the period, its most directly comparable IFRS financial measure, on a forward- looking basis without unreasonable effort because items that impact this IFRS financial measure are not within the Company’s control and/or cannot be reasonably predicted. These items may include but are not limited to foreign exchange gains and losses. Such information may have a significant, and potentially unpredictable, impact on the Company’s future financial results.</t>
  </si>
  <si>
    <t xml:space="preserve">Safe Harbor for Forward-Looking Statements </t>
  </si>
  <si>
    <t>Certain statements in this press release may constitute “forward-looking” statements and information within the meaning of Section 27A of the Securities Act of 1933, Section 21E of the Securities Exchange Act of 1934, and the safe harbor provisions of the U.S. Private Securities Litigation Reform Act of 1995 that relate to our current expectations and views of future events, including, without limitation, statements regarding future financial or operating performance, planned activities and objectives, anticipated growth resulting therefrom, market opportunities, strategies and other expectations, and expected performance for the full year 2024. In some cases, these forward-looking statements can be identified by words or phrases such as “may,” “might,” “will,” “could,” “would,” “should,” “expect,” “plan,” “anticipate,” “intend,” “seek,” “believe,” “estimate,” “predict,” “potential,” “projects”, “continue,” “contemplate,” “confident,” “possible” or similar words. These forward-looking statements are subject to risks, uncertainties and assumptions, some of which are beyond our control. In addition, these forward-looking statements reflect our current views with respect to future events and are not a guarantee of future performance. Actual outcomes may differ materially from the information contained in the forward-looking statements as a result of a number of factors, including, without limitation, the following: economy downturns and political and market conditions beyond our control, including the impact of the Russia/Ukraine and other military conflicts and foreign exchange rate fluctuations; pandemics, such as the global COVID-19 pandemic, could have an adverse effect on our business; dependence on our strategic relationships with our sports league partners; effect of social responsibility concerns and public opinion on responsible gaming requirements on our reputation; potential adverse changes in public and consumer tastes and preferences and industry trends; potential changes in competitive landscape, including new market entrants or disintermediation; potential inability to anticipate and adopt new technology; potential errors, failures or bugs in our products; inability to protect our systems and data from continually evolving cybersecurity risks, security breaches or other technological risks; potential interruptions and failures in our systems or infrastructure; our ability to comply with governmental laws, rules, regulations, and other legal obligations, related to data privacy, protection and security; ability to comply with the variety of unsettled and developing U.S. and foreign laws on sports betting; dependence on jurisdictions with uncertain regulatory frameworks for our revenue; changes in the legal and regulatory status of real money gambling and betting legislation  on us and our customers; our inability to maintain or obtain regulatory compliance in the jurisdictions in which we conduct our business; our ability to obtain, maintain, protect, enforce and defend our intellectual property rights; our ability to obtain and maintain sufficient data rights from major sports leagues, including exclusive rights; any material weaknesses identified in our internal control over financial reporting; inability to secure additional financing in a timely manner, or at all, to meet our long-term future capital needs; risks related to future acquisitions; and other risk factors set forth in the section titled “Risk Factors” in our Annual Report on Form 20-F for the fiscal year ended December 31, 2023, and other documents filed with or furnished to the SEC, accessible on the SEC’s website at www.sec.gov and on our website at https://investors.sportradar.com.  These statements reflect management’s current expectations regarding future events and operating performance and speak only as of the date of this press release. One should not put undue reliance on any forward-looking statements. Although we believe that the expectations reflected in the forward-looking statements are reasonable, we cannot guarantee that future results, levels of activity, performance and events and circumstances reflected in the forward-looking statements will be achieved or will occur. Except as required by law, we undertake no obligation to update or revise publicly any forward-looking statements, whether as a result of new information, future events or otherwise, after the date on which the statements are made or to reflect the occurrence of unanticipated events.</t>
  </si>
  <si>
    <t>SPORTRADAR GROUP AG</t>
  </si>
  <si>
    <t>KEY FINANCIAL INFORMATION - IFRS AND NON-IFRS</t>
  </si>
  <si>
    <t>(Amounts €'000's and unaudited)</t>
  </si>
  <si>
    <t>First Quarter</t>
  </si>
  <si>
    <t>Second Quarter</t>
  </si>
  <si>
    <t>Third Quarter</t>
  </si>
  <si>
    <t>Fourth Quarter</t>
  </si>
  <si>
    <t>Full Year</t>
  </si>
  <si>
    <t>Revenue</t>
  </si>
  <si>
    <t>Profit (loss) for the Period from Continuing Operations (IFRS)</t>
  </si>
  <si>
    <t>Profit (loss) for the Period from Continuing Operations as a %</t>
  </si>
  <si>
    <t>Adjusted EBITDA (non-IFRS)</t>
  </si>
  <si>
    <t>Adjusted EBITDA Margin (non-IFRS)</t>
  </si>
  <si>
    <t>REVENUE BY PRODUCT GROUPING</t>
  </si>
  <si>
    <t>Betting Technology &amp; Solutions</t>
  </si>
  <si>
    <t xml:space="preserve">Sports Content, Technology &amp; Services </t>
  </si>
  <si>
    <t>Total Revenue</t>
  </si>
  <si>
    <t>Percentage Betting Technology &amp; Solutions</t>
  </si>
  <si>
    <t xml:space="preserve">Percentage Sports Content, Technology &amp; Services </t>
  </si>
  <si>
    <t>REVENUE BY REGION</t>
  </si>
  <si>
    <t xml:space="preserve">Rest of World </t>
  </si>
  <si>
    <t xml:space="preserve">United States </t>
  </si>
  <si>
    <t xml:space="preserve">Percentage Rest of World </t>
  </si>
  <si>
    <t>Percentage United States</t>
  </si>
  <si>
    <t>RECONCILIATIONS OF PROFIT/(LOSS) FROM CONTINUING OEPRATIONS (IFRS) TO ADJUSTED EBITDA (NON-IFRS)</t>
  </si>
  <si>
    <t>Profit/(Loss) for the period from continuing operations (IFRS)</t>
  </si>
  <si>
    <t>Finance income</t>
  </si>
  <si>
    <t>Finance costs</t>
  </si>
  <si>
    <t xml:space="preserve">Depreciation and amortization </t>
  </si>
  <si>
    <t>Amortization of sport rights</t>
  </si>
  <si>
    <t>Foreign currency (gains) loss, net</t>
  </si>
  <si>
    <t>Share based compensation</t>
  </si>
  <si>
    <t>Management restructuring costs</t>
  </si>
  <si>
    <t xml:space="preserve"> —</t>
  </si>
  <si>
    <t>Litigation costs</t>
  </si>
  <si>
    <t>Share of loss/(gain) of equity-accounted investee</t>
  </si>
  <si>
    <t>Loss/(gain) on disposal of equity-accounted investee</t>
  </si>
  <si>
    <t>Impairment loss on goodwill and intangible assets</t>
  </si>
  <si>
    <t>Impairment loss (gain) on other financial assets</t>
  </si>
  <si>
    <t>Remeasurement of previously held equity-accounted investee</t>
  </si>
  <si>
    <t>Professional fees for SOX and ERP implementations</t>
  </si>
  <si>
    <t>One-time charitable donation for Ukrainian relief activities</t>
  </si>
  <si>
    <t>Income tax expense (benefit)</t>
  </si>
  <si>
    <t>Figures included in this document have been rounded for ease of presentation. Therefore, the quarterly numerical figures shown as totals in some tables may not be an arithmetic aggregation of the numbers which precede them or the yearly figures.</t>
  </si>
  <si>
    <t>There is no change to the Company’s measurement, recognition or disclosures of policies related to the use of estimates, judgments and assumptions to revenue recognized in accordance with IFRS 15 Revenue from contracts with customers reported in the consolidated financial statements file for the year ended December 31, 2023 in Form 20-F on March 20, 2024.</t>
  </si>
  <si>
    <t>CONSOLIDATED STATEMENTS OF PROFIT OR LOSS</t>
  </si>
  <si>
    <t>(unaudited)</t>
  </si>
  <si>
    <t>Amounts in €‘000</t>
  </si>
  <si>
    <t>Continuing operations</t>
  </si>
  <si>
    <t>Purchased services and licenses (excluding depreciation and amortization)</t>
  </si>
  <si>
    <t>(1)</t>
  </si>
  <si>
    <t>Internally-developed software cost capitalized</t>
  </si>
  <si>
    <t>Personnel expenses</t>
  </si>
  <si>
    <t>Other operating expenses</t>
  </si>
  <si>
    <t>Impairment (loss)/reversal on trade receivables, contract assets and other financial assets</t>
  </si>
  <si>
    <t>Share of gain/(loss) of equity-accounted investees</t>
  </si>
  <si>
    <t>Gain/(Loss) on disposal of equity-accounted investee</t>
  </si>
  <si>
    <t>Foreign currency gains (losses), net</t>
  </si>
  <si>
    <t>Net income before tax from continuing operations</t>
  </si>
  <si>
    <t>Income tax (expense) benefit</t>
  </si>
  <si>
    <t>Profit for the period from continuing operations</t>
  </si>
  <si>
    <t>Discontinued operations</t>
  </si>
  <si>
    <t>Profit/(Loss) from discontinued operations</t>
  </si>
  <si>
    <t>Profit/(Loss) for the period</t>
  </si>
  <si>
    <t>Profit/(Loss) for the period from continuing operations as  percentage of revenue</t>
  </si>
  <si>
    <t>Figures included in this document and in our consolidated financial statements as reported in Form 20-F have been rounded for ease of presentation. Therefore, the quarterly numerical figures shown as totals in some tables may not be an arithmetic aggregation of the yearly figures.</t>
  </si>
  <si>
    <t xml:space="preserve">(1) Approximately €9.8 million of sport rights costs has been reclassified from amortization to cost of sales as previosuly reported in Form 6-K. </t>
  </si>
  <si>
    <t>CONSOLIDATED STATEMENTS OF FINANCIAL POSITION</t>
  </si>
  <si>
    <t xml:space="preserve">As of December 31, </t>
  </si>
  <si>
    <t>As of March 31,</t>
  </si>
  <si>
    <t>As of June 30,</t>
  </si>
  <si>
    <t>As of September 30,</t>
  </si>
  <si>
    <t>As of December 31,</t>
  </si>
  <si>
    <t xml:space="preserve">Assets </t>
  </si>
  <si>
    <t xml:space="preserve">Current assets </t>
  </si>
  <si>
    <t>Cash and cash equivalents</t>
  </si>
  <si>
    <t>Trade receivables</t>
  </si>
  <si>
    <t>Contract assets</t>
  </si>
  <si>
    <t>Other assets and prepayments</t>
  </si>
  <si>
    <t>Income tax receivables</t>
  </si>
  <si>
    <t>Non-current assets</t>
  </si>
  <si>
    <t>Property and equipment</t>
  </si>
  <si>
    <t>Intangible assets and goodwill</t>
  </si>
  <si>
    <t>Equity-accounted investee</t>
  </si>
  <si>
    <t>Other financial assets and other non-current assets</t>
  </si>
  <si>
    <t>Deferred tax assets</t>
  </si>
  <si>
    <t>Assets held for sale</t>
  </si>
  <si>
    <t>Total assets</t>
  </si>
  <si>
    <t>Current liabilities</t>
  </si>
  <si>
    <t>Loans and borrowings</t>
  </si>
  <si>
    <t>Trade payables</t>
  </si>
  <si>
    <t>Other liabilities</t>
  </si>
  <si>
    <t>Contract liabilities</t>
  </si>
  <si>
    <t>Income tax liabilities</t>
  </si>
  <si>
    <t>Non-current liabilities</t>
  </si>
  <si>
    <t>Other non-current liabilities</t>
  </si>
  <si>
    <t>Deferred tax liabilities</t>
  </si>
  <si>
    <t>Liabilities related to assets held for sale</t>
  </si>
  <si>
    <t>Total liabilities</t>
  </si>
  <si>
    <t>Ordinary shares</t>
  </si>
  <si>
    <t xml:space="preserve">Treasury shares </t>
  </si>
  <si>
    <t>Additional paid-in capital</t>
  </si>
  <si>
    <t>Retained earnings</t>
  </si>
  <si>
    <t>Other reserves</t>
  </si>
  <si>
    <t>Reserves related to assets held for sale</t>
  </si>
  <si>
    <t>Equity attributable to owners of the Company</t>
  </si>
  <si>
    <t>Non-controlling interest</t>
  </si>
  <si>
    <t>Total equity</t>
  </si>
  <si>
    <t>Total liabilities and equity</t>
  </si>
  <si>
    <t>CONSOLIDATED STATEMENTS OF CASH FLOWS</t>
  </si>
  <si>
    <t>Years Ended December 31,</t>
  </si>
  <si>
    <t>Three-months ended March, 31</t>
  </si>
  <si>
    <t>    </t>
  </si>
  <si>
    <t>OPERATING ACTIVITIES:</t>
  </si>
  <si>
    <t>  </t>
  </si>
  <si>
    <t>Profit (loss) for the period</t>
  </si>
  <si>
    <t>Adjustments to reconcile profit for the year to net cash provided by operating activities:</t>
  </si>
  <si>
    <t xml:space="preserve">  </t>
  </si>
  <si>
    <t>Income tax expense</t>
  </si>
  <si>
    <t>Interest income</t>
  </si>
  <si>
    <t>Interest expense</t>
  </si>
  <si>
    <t>Impairment losses (income) on financial assets</t>
  </si>
  <si>
    <t>—</t>
  </si>
  <si>
    <t>Other financial expenses (income)</t>
  </si>
  <si>
    <t>Foreign currency gains, net</t>
  </si>
  <si>
    <t>Amortization and impairment of intangible assets</t>
  </si>
  <si>
    <t>Depreciation of property and equipment</t>
  </si>
  <si>
    <t>Equity-settled share-based payments</t>
  </si>
  <si>
    <t>Share of loss of equity-accounted investees</t>
  </si>
  <si>
    <t>Loss on disposal of equity-accounted investee</t>
  </si>
  <si>
    <t>Other</t>
  </si>
  <si>
    <t>Cash flow from operating activities before working capital changes, interest and income taxes</t>
  </si>
  <si>
    <t>Increase in trade receivables, contract assets, other assets and prepayments</t>
  </si>
  <si>
    <t>Increase (decrease) in trade and other payables, contract and other liabilities</t>
  </si>
  <si>
    <t>Changes in working capital</t>
  </si>
  <si>
    <t>Interest paid</t>
  </si>
  <si>
    <t>Interest received</t>
  </si>
  <si>
    <t>Income taxes paid</t>
  </si>
  <si>
    <t>Net cash from operating activities</t>
  </si>
  <si>
    <t>INVESTING ACTIVITIES:</t>
  </si>
  <si>
    <t>Acquisition of intangible assets</t>
  </si>
  <si>
    <t>Acquisition of property and equipment</t>
  </si>
  <si>
    <t>Acquisition of subsidiaries, net of cash acquired</t>
  </si>
  <si>
    <t>Proceeds from dissolution of equity-accounted investee</t>
  </si>
  <si>
    <t>Acquisition of financial assets</t>
  </si>
  <si>
    <t>Contribution to equity-accounted investee</t>
  </si>
  <si>
    <t>Proceeds from disposal of subsidiaries</t>
  </si>
  <si>
    <t>Proceeds from sale of intangible and tangible assets</t>
  </si>
  <si>
    <t>Collection of loans receivable</t>
  </si>
  <si>
    <t>Issuance of loans receivable</t>
  </si>
  <si>
    <t>Collection of deposits</t>
  </si>
  <si>
    <t>Payment of deposits</t>
  </si>
  <si>
    <t>Net cash used in investing activities</t>
  </si>
  <si>
    <t>FINANCING ACTIVITIES:</t>
  </si>
  <si>
    <t>Payment of lease liabilities</t>
  </si>
  <si>
    <t>Purchase of treasury shares</t>
  </si>
  <si>
    <t>Principal payments on bank debt</t>
  </si>
  <si>
    <t>Change in bank overdrafts</t>
  </si>
  <si>
    <t xml:space="preserve"> </t>
  </si>
  <si>
    <t>Acquisition of non-controlling interests</t>
  </si>
  <si>
    <t>Transaction costs related to borrowings</t>
  </si>
  <si>
    <t>Proceeds from issuance of MPP share awards</t>
  </si>
  <si>
    <t>Proceeds from issue of participation certificates</t>
  </si>
  <si>
    <t>Proceeds from issuance of new shares</t>
  </si>
  <si>
    <t>Transaction costs related to issuance of new shares and participation certificates</t>
  </si>
  <si>
    <t>Net cash (used in) from financing activities</t>
  </si>
  <si>
    <t>Net increase (decrease) in cash and cash equivalents</t>
  </si>
  <si>
    <t>Cash and cash equivalents as of January 1</t>
  </si>
  <si>
    <t>Effects of movements in exchange rates</t>
  </si>
  <si>
    <t>Cash and cash equivalents as of end of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</si>
</sst>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Black]\(#,##0\)"/>
    <numFmt numFmtId="166" formatCode="_-* #,##0_-;\-* #,##0_-;_-* &quot;-&quot;??_-;_-@_-"/>
    <numFmt numFmtId="167" formatCode="_(* #,##0_);_(* \(#,##0\);_(* &quot;-&quot;??_);_(@_)"/>
    <numFmt numFmtId="168" formatCode="0.0%"/>
  </numFmts>
  <fonts count="36">
    <font>
      <sz val="11"/>
      <color theme="1"/>
      <name val="Calibri"/>
      <family val="2"/>
      <scheme val="minor"/>
    </font>
    <font>
      <sz val="11"/>
      <color theme="1"/>
      <name val="Calibri"/>
      <family val="2"/>
      <scheme val="minor"/>
    </font>
    <font>
      <sz val="10"/>
      <color theme="1"/>
      <name val="Calibri"/>
      <family val="2"/>
      <scheme val="minor"/>
    </font>
    <font>
      <sz val="10"/>
      <color rgb="FFFF0000"/>
      <name val="Calibri"/>
      <family val="2"/>
      <scheme val="minor"/>
    </font>
    <font>
      <sz val="10"/>
      <color theme="1"/>
      <name val="Times New Roman"/>
      <family val="1"/>
    </font>
    <font>
      <b/>
      <sz val="10"/>
      <color theme="1"/>
      <name val="Times New Roman"/>
      <family val="1"/>
    </font>
    <font>
      <b/>
      <sz val="10"/>
      <color rgb="FFFF0000"/>
      <name val="Times New Roman"/>
      <family val="1"/>
    </font>
    <font>
      <sz val="11"/>
      <color theme="1"/>
      <name val="Times New Roman"/>
      <family val="1"/>
    </font>
    <font>
      <b/>
      <i/>
      <sz val="10"/>
      <color theme="1"/>
      <name val="Times New Roman"/>
      <family val="1"/>
    </font>
    <font>
      <sz val="8"/>
      <color theme="1"/>
      <name val="Times New Roman"/>
      <family val="1"/>
    </font>
    <font>
      <sz val="10"/>
      <color rgb="FF000000"/>
      <name val="Times New Roman"/>
      <family val="1"/>
    </font>
    <font>
      <sz val="10"/>
      <color rgb="FFFF0000"/>
      <name val="Times New Roman"/>
      <family val="1"/>
    </font>
    <font>
      <sz val="9"/>
      <color theme="1"/>
      <name val="Times New Roman"/>
      <family val="1"/>
    </font>
    <font>
      <b/>
      <sz val="11"/>
      <color theme="1"/>
      <name val="Times New Roman"/>
      <family val="1"/>
    </font>
    <font>
      <b/>
      <i/>
      <sz val="11"/>
      <color theme="1"/>
      <name val="Times New Roman"/>
      <family val="1"/>
    </font>
    <font>
      <sz val="11"/>
      <color rgb="FF000000"/>
      <name val="Times New Roman"/>
      <family val="1"/>
    </font>
    <font>
      <b/>
      <sz val="10"/>
      <color rgb="FF000000"/>
      <name val="Times New Roman"/>
      <family val="1"/>
    </font>
    <font>
      <sz val="10"/>
      <name val="Times New Roman"/>
      <family val="1"/>
    </font>
    <font>
      <b/>
      <sz val="10"/>
      <name val="Times New Roman"/>
      <family val="1"/>
    </font>
    <font>
      <sz val="8"/>
      <color rgb="FF000000"/>
      <name val="Times New Roman"/>
      <family val="1"/>
    </font>
    <font>
      <i/>
      <sz val="8"/>
      <color theme="1"/>
      <name val="Times New Roman"/>
      <family val="1"/>
    </font>
    <font>
      <i/>
      <sz val="8"/>
      <color rgb="FF000000"/>
      <name val="Times New Roman"/>
      <family val="1"/>
    </font>
    <font>
      <b/>
      <sz val="8"/>
      <color rgb="FF000000"/>
      <name val="Times New Roman"/>
      <family val="1"/>
    </font>
    <font>
      <b/>
      <sz val="8"/>
      <color theme="1"/>
      <name val="Times New Roman"/>
      <family val="1"/>
    </font>
    <font>
      <b/>
      <u/>
      <sz val="10"/>
      <color theme="1"/>
      <name val="Times New Roman"/>
      <family val="1"/>
    </font>
    <font>
      <b/>
      <sz val="11"/>
      <color rgb="FF000000"/>
      <name val="Times New Roman"/>
      <family val="1"/>
    </font>
    <font>
      <i/>
      <sz val="10"/>
      <color theme="1"/>
      <name val="Times New Roman"/>
      <family val="1"/>
    </font>
    <font>
      <sz val="10"/>
      <name val="Arial"/>
      <family val="2"/>
    </font>
    <font>
      <sz val="10"/>
      <name val="Vodafone"/>
      <family val="2"/>
    </font>
    <font>
      <b/>
      <sz val="9"/>
      <color theme="0"/>
      <name val="Vodafone"/>
      <family val="2"/>
    </font>
    <font>
      <b/>
      <sz val="9"/>
      <color rgb="FFFFFFFF"/>
      <name val="Vodafone"/>
      <family val="2"/>
    </font>
    <font>
      <sz val="9"/>
      <name val="Vodafone"/>
      <family val="2"/>
    </font>
    <font>
      <sz val="9"/>
      <color rgb="FF000000"/>
      <name val="Vodafone"/>
      <family val="2"/>
    </font>
    <font>
      <b/>
      <u/>
      <sz val="10"/>
      <color theme="3"/>
      <name val="Times New Roman"/>
      <family val="1"/>
    </font>
    <font>
      <b/>
      <sz val="11"/>
      <color rgb="FFFF0000"/>
      <name val="Vodafone"/>
    </font>
    <font>
      <b/>
      <sz val="11"/>
      <color rgb="FFFF0000"/>
      <name val="Vodafone"/>
      <family val="2"/>
    </font>
  </fonts>
  <fills count="5">
    <fill>
      <patternFill patternType="none"/>
    </fill>
    <fill>
      <patternFill patternType="gray125"/>
    </fill>
    <fill>
      <patternFill patternType="solid">
        <fgColor theme="6" tint="0.79998168889431442"/>
        <bgColor indexed="64"/>
      </patternFill>
    </fill>
    <fill>
      <patternFill patternType="solid">
        <fgColor theme="3" tint="-0.249977111117893"/>
        <bgColor indexed="64"/>
      </patternFill>
    </fill>
    <fill>
      <patternFill patternType="solid">
        <fgColor theme="2" tint="-9.9978637043366805E-2"/>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rgb="FF000000"/>
      </bottom>
      <diagonal/>
    </border>
    <border>
      <left/>
      <right/>
      <top/>
      <bottom style="double">
        <color rgb="FF000000"/>
      </bottom>
      <diagonal/>
    </border>
    <border>
      <left/>
      <right/>
      <top/>
      <bottom style="thin">
        <color rgb="FFE60000"/>
      </bottom>
      <diagonal/>
    </border>
    <border>
      <left style="thin">
        <color rgb="FFE60000"/>
      </left>
      <right/>
      <top style="thin">
        <color rgb="FFE60000"/>
      </top>
      <bottom style="thin">
        <color rgb="FFE60000"/>
      </bottom>
      <diagonal/>
    </border>
    <border>
      <left/>
      <right style="thin">
        <color rgb="FFE60000"/>
      </right>
      <top style="thin">
        <color rgb="FFE60000"/>
      </top>
      <bottom style="thin">
        <color rgb="FFE60000"/>
      </bottom>
      <diagonal/>
    </border>
    <border>
      <left/>
      <right/>
      <top style="hair">
        <color rgb="FF4A4D4E"/>
      </top>
      <bottom style="hair">
        <color rgb="FF4A4D4E"/>
      </bottom>
      <diagonal/>
    </border>
    <border>
      <left/>
      <right/>
      <top style="hair">
        <color rgb="FF4A4D4E"/>
      </top>
      <bottom style="medium">
        <color rgb="FF4A4D4E"/>
      </bottom>
      <diagonal/>
    </border>
    <border>
      <left/>
      <right/>
      <top/>
      <bottom style="hair">
        <color rgb="FF4A4D4E"/>
      </bottom>
      <diagonal/>
    </border>
    <border>
      <left/>
      <right/>
      <top style="thin">
        <color rgb="FFE60000"/>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7" fillId="0" borderId="0"/>
  </cellStyleXfs>
  <cellXfs count="222">
    <xf numFmtId="0" fontId="0" fillId="0" borderId="0" xfId="0"/>
    <xf numFmtId="0" fontId="2" fillId="0" borderId="0" xfId="0" applyFont="1"/>
    <xf numFmtId="0" fontId="4"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xf>
    <xf numFmtId="0" fontId="5" fillId="2" borderId="0" xfId="0" applyFont="1" applyFill="1" applyAlignment="1">
      <alignment horizontal="center" vertical="center" wrapText="1"/>
    </xf>
    <xf numFmtId="0" fontId="4" fillId="0" borderId="0" xfId="0" applyFont="1"/>
    <xf numFmtId="0" fontId="7" fillId="0" borderId="0" xfId="0" applyFont="1"/>
    <xf numFmtId="0" fontId="4" fillId="0" borderId="2" xfId="0" applyFont="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xf>
    <xf numFmtId="0" fontId="5" fillId="2" borderId="2" xfId="0" applyFont="1" applyFill="1" applyBorder="1" applyAlignment="1">
      <alignment horizontal="center" vertical="center" wrapText="1"/>
    </xf>
    <xf numFmtId="0" fontId="4" fillId="0" borderId="2" xfId="0" applyFont="1" applyBorder="1"/>
    <xf numFmtId="0" fontId="7" fillId="0" borderId="2" xfId="0" applyFont="1" applyBorder="1"/>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wrapText="1"/>
    </xf>
    <xf numFmtId="0" fontId="5" fillId="0" borderId="0" xfId="0" applyFont="1" applyAlignment="1">
      <alignment vertical="center"/>
    </xf>
    <xf numFmtId="165" fontId="10"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6" fontId="7" fillId="2" borderId="0" xfId="1" applyNumberFormat="1" applyFont="1" applyFill="1"/>
    <xf numFmtId="165" fontId="4" fillId="2" borderId="0" xfId="1" applyNumberFormat="1" applyFont="1" applyFill="1" applyBorder="1" applyAlignment="1">
      <alignment horizontal="right" vertical="center" wrapText="1"/>
    </xf>
    <xf numFmtId="165" fontId="4" fillId="2" borderId="0" xfId="1" applyNumberFormat="1" applyFont="1" applyFill="1" applyAlignment="1">
      <alignment horizontal="right" vertical="center" wrapText="1"/>
    </xf>
    <xf numFmtId="164" fontId="4" fillId="0" borderId="0" xfId="1" applyFont="1" applyFill="1" applyBorder="1"/>
    <xf numFmtId="0" fontId="4" fillId="0" borderId="3" xfId="0" applyFont="1" applyBorder="1"/>
    <xf numFmtId="0" fontId="7" fillId="0" borderId="3" xfId="0" applyFont="1" applyBorder="1"/>
    <xf numFmtId="0" fontId="4" fillId="2" borderId="0" xfId="0" applyFont="1" applyFill="1"/>
    <xf numFmtId="0" fontId="7" fillId="2" borderId="0" xfId="0" applyFont="1" applyFill="1"/>
    <xf numFmtId="9" fontId="4" fillId="0" borderId="3" xfId="2" applyFont="1" applyFill="1" applyBorder="1"/>
    <xf numFmtId="9" fontId="4" fillId="2" borderId="3" xfId="2" applyFont="1" applyFill="1" applyBorder="1"/>
    <xf numFmtId="0" fontId="4" fillId="0" borderId="0" xfId="0" applyFont="1" applyAlignment="1">
      <alignment horizontal="right" vertical="center" wrapText="1"/>
    </xf>
    <xf numFmtId="0" fontId="12" fillId="0" borderId="0" xfId="0" applyFont="1" applyAlignment="1">
      <alignment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horizontal="right" vertical="center"/>
    </xf>
    <xf numFmtId="0" fontId="13" fillId="0" borderId="0" xfId="0" applyFont="1" applyAlignment="1">
      <alignment horizontal="center"/>
    </xf>
    <xf numFmtId="0" fontId="7" fillId="0" borderId="2" xfId="0" applyFont="1" applyBorder="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center"/>
    </xf>
    <xf numFmtId="0" fontId="13" fillId="2" borderId="2" xfId="0" applyFont="1" applyFill="1" applyBorder="1" applyAlignment="1">
      <alignment horizontal="center" vertical="center" wrapText="1"/>
    </xf>
    <xf numFmtId="0" fontId="14"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13" fillId="0" borderId="0" xfId="0" applyFont="1" applyAlignment="1">
      <alignment horizontal="center" vertical="center" wrapText="1"/>
    </xf>
    <xf numFmtId="0" fontId="7" fillId="2" borderId="0" xfId="0" applyFont="1" applyFill="1" applyAlignment="1">
      <alignment horizontal="center" vertical="center" wrapText="1"/>
    </xf>
    <xf numFmtId="0" fontId="13" fillId="0" borderId="0" xfId="0" applyFont="1" applyAlignment="1">
      <alignment vertical="center" wrapText="1"/>
    </xf>
    <xf numFmtId="0" fontId="13" fillId="0" borderId="0" xfId="0" applyFont="1" applyAlignment="1">
      <alignment vertical="center"/>
    </xf>
    <xf numFmtId="165" fontId="15" fillId="0" borderId="0" xfId="0" applyNumberFormat="1" applyFont="1" applyAlignment="1">
      <alignment horizontal="right" vertical="center" wrapText="1"/>
    </xf>
    <xf numFmtId="165" fontId="15" fillId="2" borderId="0" xfId="0" applyNumberFormat="1" applyFont="1" applyFill="1" applyAlignment="1">
      <alignment horizontal="right" vertical="center" wrapText="1"/>
    </xf>
    <xf numFmtId="165" fontId="7" fillId="0" borderId="0" xfId="1" applyNumberFormat="1" applyFont="1" applyFill="1" applyBorder="1"/>
    <xf numFmtId="165" fontId="7" fillId="0" borderId="0" xfId="0" applyNumberFormat="1" applyFont="1" applyAlignment="1">
      <alignment horizontal="right" vertical="center" wrapText="1"/>
    </xf>
    <xf numFmtId="165" fontId="7" fillId="0" borderId="0" xfId="1" applyNumberFormat="1" applyFont="1" applyFill="1" applyBorder="1" applyAlignment="1">
      <alignment horizontal="right" vertical="center" wrapText="1"/>
    </xf>
    <xf numFmtId="0" fontId="7" fillId="0" borderId="0" xfId="0" applyFont="1" applyAlignment="1">
      <alignment vertical="center" wrapText="1"/>
    </xf>
    <xf numFmtId="165" fontId="7" fillId="2" borderId="0" xfId="1" applyNumberFormat="1" applyFont="1" applyFill="1" applyBorder="1" applyAlignment="1">
      <alignment horizontal="right" vertical="center" wrapText="1"/>
    </xf>
    <xf numFmtId="165" fontId="7" fillId="0"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7" fillId="0" borderId="0" xfId="1" quotePrefix="1" applyNumberFormat="1" applyFont="1" applyFill="1" applyBorder="1"/>
    <xf numFmtId="167" fontId="7" fillId="2" borderId="0" xfId="1" applyNumberFormat="1" applyFont="1" applyFill="1" applyBorder="1"/>
    <xf numFmtId="167" fontId="7" fillId="0" borderId="0" xfId="1" applyNumberFormat="1" applyFont="1" applyFill="1" applyBorder="1"/>
    <xf numFmtId="165" fontId="7" fillId="0" borderId="0" xfId="1" applyNumberFormat="1" applyFont="1" applyFill="1" applyAlignment="1">
      <alignment vertical="center" wrapText="1"/>
    </xf>
    <xf numFmtId="166" fontId="7" fillId="2" borderId="0" xfId="1" applyNumberFormat="1" applyFont="1" applyFill="1" applyAlignment="1">
      <alignment horizontal="right" vertical="center" wrapText="1"/>
    </xf>
    <xf numFmtId="167" fontId="7" fillId="2" borderId="0" xfId="1" applyNumberFormat="1" applyFont="1" applyFill="1" applyBorder="1" applyAlignment="1">
      <alignment horizontal="right" vertical="center" wrapText="1"/>
    </xf>
    <xf numFmtId="0" fontId="13" fillId="0" borderId="3" xfId="0" applyFont="1" applyBorder="1" applyAlignment="1">
      <alignment vertical="center" wrapText="1"/>
    </xf>
    <xf numFmtId="0" fontId="7" fillId="0" borderId="3" xfId="0" applyFont="1" applyBorder="1" applyAlignment="1">
      <alignment vertical="center"/>
    </xf>
    <xf numFmtId="165" fontId="7" fillId="0" borderId="3" xfId="1" applyNumberFormat="1" applyFont="1" applyFill="1" applyBorder="1" applyAlignment="1">
      <alignment horizontal="right" vertical="center" wrapText="1"/>
    </xf>
    <xf numFmtId="165" fontId="7" fillId="2" borderId="3" xfId="1" applyNumberFormat="1" applyFont="1" applyFill="1" applyBorder="1" applyAlignment="1">
      <alignment horizontal="right" vertical="center" wrapText="1"/>
    </xf>
    <xf numFmtId="165" fontId="7" fillId="0" borderId="3" xfId="1" applyNumberFormat="1" applyFont="1" applyFill="1" applyBorder="1"/>
    <xf numFmtId="9" fontId="7" fillId="0" borderId="3" xfId="2" applyFont="1" applyFill="1" applyBorder="1"/>
    <xf numFmtId="9" fontId="7" fillId="2" borderId="3" xfId="2" applyFont="1" applyFill="1" applyBorder="1"/>
    <xf numFmtId="0" fontId="7" fillId="0" borderId="0" xfId="0" applyFont="1" applyAlignment="1">
      <alignment horizontal="right" vertical="center" wrapText="1"/>
    </xf>
    <xf numFmtId="0" fontId="16" fillId="0" borderId="0" xfId="0" applyFont="1" applyAlignment="1">
      <alignment vertical="center" wrapText="1"/>
    </xf>
    <xf numFmtId="0" fontId="16" fillId="0" borderId="4"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vertical="center" wrapText="1"/>
    </xf>
    <xf numFmtId="165" fontId="10" fillId="0" borderId="0" xfId="0" applyNumberFormat="1" applyFont="1" applyAlignment="1">
      <alignment horizontal="right" vertical="center"/>
    </xf>
    <xf numFmtId="165" fontId="10" fillId="0" borderId="0" xfId="0" applyNumberFormat="1" applyFont="1" applyAlignment="1">
      <alignment vertical="center"/>
    </xf>
    <xf numFmtId="165" fontId="10" fillId="0" borderId="4" xfId="0" applyNumberFormat="1" applyFont="1" applyBorder="1" applyAlignment="1">
      <alignment horizontal="right" vertical="center"/>
    </xf>
    <xf numFmtId="165" fontId="16" fillId="0" borderId="4" xfId="0" applyNumberFormat="1" applyFont="1" applyBorder="1" applyAlignment="1">
      <alignment horizontal="right" vertical="center"/>
    </xf>
    <xf numFmtId="165" fontId="16" fillId="0" borderId="0" xfId="0" applyNumberFormat="1" applyFont="1" applyAlignment="1">
      <alignment vertical="center"/>
    </xf>
    <xf numFmtId="165" fontId="16" fillId="0" borderId="0" xfId="0" applyNumberFormat="1" applyFont="1" applyAlignment="1">
      <alignment horizontal="right" vertical="center"/>
    </xf>
    <xf numFmtId="165" fontId="16" fillId="0" borderId="5" xfId="0" applyNumberFormat="1" applyFont="1" applyBorder="1" applyAlignment="1">
      <alignment horizontal="right" vertical="center"/>
    </xf>
    <xf numFmtId="0" fontId="3" fillId="0" borderId="0" xfId="0" applyFont="1"/>
    <xf numFmtId="3" fontId="3" fillId="0" borderId="0" xfId="0" applyNumberFormat="1" applyFont="1"/>
    <xf numFmtId="0" fontId="3" fillId="0" borderId="0" xfId="0" applyFont="1" applyAlignment="1">
      <alignment horizontal="right"/>
    </xf>
    <xf numFmtId="3" fontId="5" fillId="0" borderId="0" xfId="0" applyNumberFormat="1" applyFont="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wrapText="1"/>
    </xf>
    <xf numFmtId="165" fontId="4" fillId="2" borderId="0" xfId="0" applyNumberFormat="1" applyFont="1" applyFill="1" applyAlignment="1">
      <alignment horizontal="right" vertical="center" wrapText="1"/>
    </xf>
    <xf numFmtId="165" fontId="4" fillId="0" borderId="0" xfId="0" applyNumberFormat="1" applyFont="1"/>
    <xf numFmtId="164" fontId="4" fillId="0" borderId="0" xfId="1" applyFont="1" applyFill="1" applyBorder="1" applyAlignment="1">
      <alignment horizontal="right" vertical="center" wrapText="1"/>
    </xf>
    <xf numFmtId="165" fontId="4" fillId="0" borderId="2" xfId="0" applyNumberFormat="1" applyFont="1" applyBorder="1" applyAlignment="1">
      <alignment horizontal="right" vertical="center" wrapText="1"/>
    </xf>
    <xf numFmtId="165" fontId="4" fillId="2" borderId="2" xfId="0" applyNumberFormat="1" applyFont="1" applyFill="1" applyBorder="1" applyAlignment="1">
      <alignment horizontal="right" vertical="center" wrapText="1"/>
    </xf>
    <xf numFmtId="165" fontId="4" fillId="0" borderId="2" xfId="0" applyNumberFormat="1" applyFont="1" applyBorder="1"/>
    <xf numFmtId="165" fontId="4" fillId="2" borderId="2" xfId="1" applyNumberFormat="1" applyFont="1" applyFill="1" applyBorder="1" applyAlignment="1">
      <alignment horizontal="right" vertical="center" wrapText="1"/>
    </xf>
    <xf numFmtId="165" fontId="5" fillId="0" borderId="0" xfId="0" applyNumberFormat="1" applyFont="1" applyAlignment="1">
      <alignment horizontal="right" vertical="center" wrapText="1"/>
    </xf>
    <xf numFmtId="165" fontId="5" fillId="2" borderId="0" xfId="0" applyNumberFormat="1" applyFont="1" applyFill="1" applyAlignment="1">
      <alignment horizontal="right" vertical="center" wrapText="1"/>
    </xf>
    <xf numFmtId="165" fontId="5" fillId="2" borderId="0" xfId="1" applyNumberFormat="1" applyFont="1" applyFill="1" applyAlignment="1">
      <alignment horizontal="right" vertical="center" wrapText="1"/>
    </xf>
    <xf numFmtId="0" fontId="5" fillId="0" borderId="3" xfId="0" applyFont="1" applyBorder="1" applyAlignment="1">
      <alignment vertical="center"/>
    </xf>
    <xf numFmtId="165" fontId="5" fillId="0" borderId="3" xfId="0" applyNumberFormat="1" applyFont="1" applyBorder="1" applyAlignment="1">
      <alignment horizontal="right" vertical="center" wrapText="1"/>
    </xf>
    <xf numFmtId="165" fontId="5" fillId="2" borderId="3" xfId="0" applyNumberFormat="1" applyFont="1" applyFill="1" applyBorder="1" applyAlignment="1">
      <alignment horizontal="right" vertical="center" wrapText="1"/>
    </xf>
    <xf numFmtId="165" fontId="4" fillId="0" borderId="3" xfId="0" applyNumberFormat="1" applyFont="1" applyBorder="1"/>
    <xf numFmtId="165" fontId="5" fillId="2" borderId="3" xfId="1" applyNumberFormat="1" applyFont="1" applyFill="1" applyBorder="1" applyAlignment="1">
      <alignment horizontal="right" vertical="center" wrapText="1"/>
    </xf>
    <xf numFmtId="165" fontId="5" fillId="2" borderId="0" xfId="0" applyNumberFormat="1" applyFont="1" applyFill="1" applyAlignment="1">
      <alignment vertical="center"/>
    </xf>
    <xf numFmtId="0" fontId="4" fillId="0" borderId="3" xfId="0" applyFont="1" applyBorder="1" applyAlignment="1">
      <alignment horizontal="right" vertical="center" wrapText="1"/>
    </xf>
    <xf numFmtId="0" fontId="4" fillId="0" borderId="0" xfId="0" applyFont="1" applyAlignment="1">
      <alignment horizontal="center"/>
    </xf>
    <xf numFmtId="0" fontId="5" fillId="0" borderId="0" xfId="0" applyFont="1" applyAlignment="1">
      <alignment horizontal="center" vertical="center"/>
    </xf>
    <xf numFmtId="0" fontId="5" fillId="0" borderId="2" xfId="0" applyFont="1" applyBorder="1" applyAlignment="1">
      <alignment horizontal="center" vertical="center"/>
    </xf>
    <xf numFmtId="0" fontId="9" fillId="0" borderId="0" xfId="0" applyFont="1"/>
    <xf numFmtId="0" fontId="5" fillId="0" borderId="1" xfId="0" applyFont="1" applyBorder="1" applyAlignment="1">
      <alignment vertical="center"/>
    </xf>
    <xf numFmtId="0" fontId="4" fillId="0" borderId="1" xfId="0" applyFont="1" applyBorder="1" applyAlignment="1">
      <alignment vertical="center"/>
    </xf>
    <xf numFmtId="0" fontId="17" fillId="0" borderId="0" xfId="0" applyFont="1" applyAlignment="1">
      <alignment vertical="center"/>
    </xf>
    <xf numFmtId="0" fontId="12" fillId="0" borderId="0" xfId="0" quotePrefix="1" applyFont="1" applyAlignment="1">
      <alignment wrapText="1"/>
    </xf>
    <xf numFmtId="165" fontId="4" fillId="0" borderId="0" xfId="0" applyNumberFormat="1" applyFont="1" applyAlignment="1">
      <alignment horizontal="right" vertical="center"/>
    </xf>
    <xf numFmtId="165" fontId="17" fillId="0" borderId="0" xfId="0" applyNumberFormat="1" applyFont="1" applyAlignment="1">
      <alignment horizontal="right" vertical="center" wrapText="1"/>
    </xf>
    <xf numFmtId="165" fontId="17" fillId="0" borderId="0" xfId="0" applyNumberFormat="1" applyFont="1" applyAlignment="1">
      <alignment vertical="center" wrapText="1"/>
    </xf>
    <xf numFmtId="165" fontId="7" fillId="0" borderId="0" xfId="0" applyNumberFormat="1" applyFont="1"/>
    <xf numFmtId="165" fontId="5" fillId="0" borderId="1" xfId="0" applyNumberFormat="1" applyFont="1" applyBorder="1" applyAlignment="1">
      <alignment horizontal="right" vertical="center"/>
    </xf>
    <xf numFmtId="165" fontId="5" fillId="0" borderId="1" xfId="0" applyNumberFormat="1" applyFont="1" applyBorder="1" applyAlignment="1">
      <alignment horizontal="right"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vertical="center" wrapText="1"/>
    </xf>
    <xf numFmtId="165" fontId="7" fillId="0" borderId="1" xfId="0" applyNumberFormat="1" applyFont="1" applyBorder="1"/>
    <xf numFmtId="165"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xf>
    <xf numFmtId="165" fontId="5" fillId="0" borderId="3" xfId="0" applyNumberFormat="1" applyFont="1" applyBorder="1" applyAlignment="1">
      <alignment horizontal="right" vertical="center"/>
    </xf>
    <xf numFmtId="165" fontId="17" fillId="0" borderId="3" xfId="0" applyNumberFormat="1" applyFont="1" applyBorder="1" applyAlignment="1">
      <alignment vertical="center" wrapText="1"/>
    </xf>
    <xf numFmtId="165" fontId="7" fillId="0" borderId="3" xfId="0" applyNumberFormat="1" applyFont="1" applyBorder="1"/>
    <xf numFmtId="165" fontId="18" fillId="0" borderId="0" xfId="0" applyNumberFormat="1" applyFont="1" applyAlignment="1">
      <alignment vertical="center" wrapText="1"/>
    </xf>
    <xf numFmtId="165" fontId="17" fillId="0" borderId="1" xfId="0" applyNumberFormat="1" applyFont="1" applyBorder="1" applyAlignment="1">
      <alignment vertical="center" wrapText="1"/>
    </xf>
    <xf numFmtId="0" fontId="5" fillId="0" borderId="2" xfId="0" applyFont="1" applyBorder="1" applyAlignment="1">
      <alignment vertical="center"/>
    </xf>
    <xf numFmtId="165" fontId="5" fillId="0" borderId="2" xfId="0" applyNumberFormat="1" applyFont="1" applyBorder="1" applyAlignment="1">
      <alignment horizontal="right" vertical="center"/>
    </xf>
    <xf numFmtId="165" fontId="5" fillId="0" borderId="2" xfId="0" applyNumberFormat="1" applyFont="1" applyBorder="1" applyAlignment="1">
      <alignment horizontal="right" vertical="center" wrapText="1"/>
    </xf>
    <xf numFmtId="165" fontId="18" fillId="0" borderId="2" xfId="0" applyNumberFormat="1" applyFont="1" applyBorder="1" applyAlignment="1">
      <alignment horizontal="right" vertical="center" wrapText="1"/>
    </xf>
    <xf numFmtId="165" fontId="7" fillId="0" borderId="2" xfId="0" applyNumberFormat="1" applyFont="1" applyBorder="1"/>
    <xf numFmtId="165" fontId="10" fillId="0" borderId="1" xfId="0" applyNumberFormat="1" applyFont="1" applyBorder="1" applyAlignment="1">
      <alignment horizontal="right" vertical="center"/>
    </xf>
    <xf numFmtId="165" fontId="10" fillId="2" borderId="0" xfId="0" applyNumberFormat="1" applyFont="1" applyFill="1" applyAlignment="1">
      <alignment horizontal="right" vertical="center"/>
    </xf>
    <xf numFmtId="0" fontId="11" fillId="0" borderId="0" xfId="0" applyFont="1" applyAlignment="1">
      <alignment horizontal="right" vertical="center"/>
    </xf>
    <xf numFmtId="166" fontId="11" fillId="0" borderId="0" xfId="1" applyNumberFormat="1" applyFont="1" applyFill="1" applyAlignment="1">
      <alignment vertical="center"/>
    </xf>
    <xf numFmtId="165" fontId="6" fillId="0" borderId="0" xfId="0" applyNumberFormat="1" applyFont="1" applyAlignment="1">
      <alignment vertical="center"/>
    </xf>
    <xf numFmtId="0" fontId="9" fillId="0" borderId="0" xfId="0" applyFont="1" applyAlignment="1">
      <alignment horizontal="justify" vertical="center"/>
    </xf>
    <xf numFmtId="0" fontId="19" fillId="0" borderId="0" xfId="0" applyFont="1" applyAlignment="1">
      <alignment horizontal="justify" vertical="center"/>
    </xf>
    <xf numFmtId="0" fontId="9" fillId="0" borderId="0" xfId="0" applyFont="1" applyAlignment="1">
      <alignment vertical="center" wrapText="1"/>
    </xf>
    <xf numFmtId="0" fontId="22" fillId="0" borderId="0" xfId="0" applyFont="1" applyAlignment="1">
      <alignment vertical="center"/>
    </xf>
    <xf numFmtId="0" fontId="23" fillId="0" borderId="0" xfId="0" applyFont="1"/>
    <xf numFmtId="0" fontId="24" fillId="0" borderId="0" xfId="0" applyFont="1"/>
    <xf numFmtId="0" fontId="24" fillId="0" borderId="0" xfId="0" applyFont="1" applyAlignment="1">
      <alignment horizontal="center"/>
    </xf>
    <xf numFmtId="166" fontId="4" fillId="0" borderId="0" xfId="1" applyNumberFormat="1" applyFont="1" applyFill="1"/>
    <xf numFmtId="166" fontId="5" fillId="2" borderId="0" xfId="1" applyNumberFormat="1" applyFont="1" applyFill="1"/>
    <xf numFmtId="167" fontId="4" fillId="0" borderId="0" xfId="1" applyNumberFormat="1" applyFont="1" applyFill="1"/>
    <xf numFmtId="9" fontId="4" fillId="0" borderId="0" xfId="2" applyFont="1" applyFill="1"/>
    <xf numFmtId="9" fontId="5" fillId="2" borderId="0" xfId="2" applyFont="1" applyFill="1"/>
    <xf numFmtId="167" fontId="4" fillId="0" borderId="0" xfId="0" applyNumberFormat="1" applyFont="1"/>
    <xf numFmtId="167" fontId="18" fillId="2" borderId="0" xfId="0" applyNumberFormat="1" applyFont="1" applyFill="1"/>
    <xf numFmtId="9" fontId="4" fillId="0" borderId="0" xfId="2" applyFont="1" applyFill="1" applyBorder="1"/>
    <xf numFmtId="9" fontId="5" fillId="2" borderId="0" xfId="2" applyFont="1" applyFill="1" applyBorder="1"/>
    <xf numFmtId="0" fontId="5" fillId="0" borderId="0" xfId="0" applyFont="1"/>
    <xf numFmtId="168" fontId="4" fillId="0" borderId="0" xfId="2" applyNumberFormat="1" applyFont="1" applyFill="1" applyBorder="1"/>
    <xf numFmtId="167" fontId="5" fillId="0" borderId="0" xfId="1" applyNumberFormat="1" applyFont="1" applyFill="1" applyBorder="1"/>
    <xf numFmtId="166" fontId="4" fillId="0" borderId="2" xfId="1" applyNumberFormat="1" applyFont="1" applyFill="1" applyBorder="1"/>
    <xf numFmtId="166" fontId="5" fillId="2" borderId="2" xfId="1" applyNumberFormat="1" applyFont="1" applyFill="1" applyBorder="1"/>
    <xf numFmtId="0" fontId="5" fillId="0" borderId="3" xfId="0" applyFont="1" applyBorder="1"/>
    <xf numFmtId="166" fontId="5" fillId="0" borderId="3" xfId="0" applyNumberFormat="1" applyFont="1" applyBorder="1"/>
    <xf numFmtId="166" fontId="5" fillId="2" borderId="3" xfId="0" applyNumberFormat="1" applyFont="1" applyFill="1" applyBorder="1"/>
    <xf numFmtId="166" fontId="4" fillId="0" borderId="0" xfId="0" applyNumberFormat="1" applyFont="1"/>
    <xf numFmtId="166" fontId="5" fillId="2" borderId="0" xfId="0" applyNumberFormat="1" applyFont="1" applyFill="1"/>
    <xf numFmtId="168" fontId="5" fillId="0" borderId="0" xfId="2" applyNumberFormat="1" applyFont="1" applyFill="1" applyBorder="1"/>
    <xf numFmtId="167" fontId="4" fillId="0" borderId="0" xfId="1" applyNumberFormat="1" applyFont="1" applyFill="1" applyAlignment="1">
      <alignment horizontal="right" indent="1"/>
    </xf>
    <xf numFmtId="167" fontId="5" fillId="2" borderId="0" xfId="1" applyNumberFormat="1" applyFont="1" applyFill="1"/>
    <xf numFmtId="167" fontId="4" fillId="0" borderId="2" xfId="1" applyNumberFormat="1" applyFont="1" applyFill="1" applyBorder="1" applyAlignment="1">
      <alignment horizontal="right" indent="1"/>
    </xf>
    <xf numFmtId="167" fontId="5" fillId="2" borderId="2" xfId="1" applyNumberFormat="1" applyFont="1" applyFill="1" applyBorder="1"/>
    <xf numFmtId="167" fontId="18" fillId="2" borderId="2" xfId="1" applyNumberFormat="1" applyFont="1" applyFill="1" applyBorder="1"/>
    <xf numFmtId="167" fontId="5" fillId="0" borderId="3" xfId="0" applyNumberFormat="1" applyFont="1" applyBorder="1"/>
    <xf numFmtId="167" fontId="5" fillId="2" borderId="3" xfId="0" applyNumberFormat="1" applyFont="1" applyFill="1" applyBorder="1"/>
    <xf numFmtId="167" fontId="5" fillId="2" borderId="0" xfId="0" applyNumberFormat="1" applyFont="1" applyFill="1"/>
    <xf numFmtId="9" fontId="4" fillId="0" borderId="0" xfId="2" applyFont="1" applyFill="1" applyAlignment="1">
      <alignment horizontal="right"/>
    </xf>
    <xf numFmtId="9" fontId="5" fillId="2" borderId="0" xfId="2" applyFont="1" applyFill="1" applyAlignment="1">
      <alignment horizontal="right"/>
    </xf>
    <xf numFmtId="9" fontId="5" fillId="0" borderId="0" xfId="2" applyFont="1" applyFill="1" applyAlignment="1">
      <alignment horizontal="right"/>
    </xf>
    <xf numFmtId="9" fontId="4" fillId="0" borderId="0" xfId="2" applyFont="1" applyFill="1" applyBorder="1" applyAlignment="1">
      <alignment horizontal="right"/>
    </xf>
    <xf numFmtId="9" fontId="5" fillId="2" borderId="0" xfId="2" applyFont="1" applyFill="1" applyBorder="1" applyAlignment="1">
      <alignment horizontal="right"/>
    </xf>
    <xf numFmtId="9" fontId="5" fillId="0" borderId="0" xfId="2" applyFont="1" applyFill="1" applyBorder="1" applyAlignment="1">
      <alignment horizontal="right"/>
    </xf>
    <xf numFmtId="0" fontId="8" fillId="0" borderId="0" xfId="0" applyFont="1" applyAlignment="1">
      <alignment horizontal="left" indent="1"/>
    </xf>
    <xf numFmtId="0" fontId="4" fillId="0" borderId="0" xfId="0" applyFont="1" applyAlignment="1">
      <alignment horizontal="left" indent="1"/>
    </xf>
    <xf numFmtId="165" fontId="25" fillId="0" borderId="0" xfId="0" applyNumberFormat="1" applyFont="1" applyAlignment="1">
      <alignment horizontal="right" vertical="center" wrapText="1"/>
    </xf>
    <xf numFmtId="165" fontId="25" fillId="2" borderId="0" xfId="0" applyNumberFormat="1" applyFont="1" applyFill="1" applyAlignment="1">
      <alignment horizontal="right" vertical="center" wrapText="1"/>
    </xf>
    <xf numFmtId="165" fontId="13" fillId="0" borderId="0" xfId="0" applyNumberFormat="1" applyFont="1" applyAlignment="1">
      <alignment horizontal="right" vertical="center" wrapText="1"/>
    </xf>
    <xf numFmtId="165" fontId="13" fillId="0" borderId="0" xfId="1" applyNumberFormat="1" applyFont="1" applyFill="1" applyBorder="1" applyAlignment="1">
      <alignment horizontal="right" vertical="center" wrapText="1"/>
    </xf>
    <xf numFmtId="165" fontId="13" fillId="0" borderId="3" xfId="1" applyNumberFormat="1" applyFont="1" applyFill="1" applyBorder="1" applyAlignment="1">
      <alignment horizontal="right" vertical="center" wrapText="1"/>
    </xf>
    <xf numFmtId="165" fontId="13" fillId="2" borderId="3" xfId="1" applyNumberFormat="1" applyFont="1" applyFill="1" applyBorder="1" applyAlignment="1">
      <alignment horizontal="right" vertical="center" wrapText="1"/>
    </xf>
    <xf numFmtId="0" fontId="26" fillId="0" borderId="0" xfId="0" applyFont="1"/>
    <xf numFmtId="3" fontId="28" fillId="0" borderId="6" xfId="3" applyNumberFormat="1" applyFont="1" applyBorder="1"/>
    <xf numFmtId="3" fontId="31" fillId="0" borderId="9" xfId="3" applyNumberFormat="1" applyFont="1" applyBorder="1" applyAlignment="1">
      <alignment horizontal="right"/>
    </xf>
    <xf numFmtId="3" fontId="31" fillId="0" borderId="10" xfId="3" applyNumberFormat="1" applyFont="1" applyBorder="1" applyAlignment="1">
      <alignment horizontal="right"/>
    </xf>
    <xf numFmtId="0" fontId="32" fillId="0" borderId="9" xfId="3" applyFont="1" applyBorder="1" applyAlignment="1">
      <alignment horizontal="left"/>
    </xf>
    <xf numFmtId="0" fontId="32" fillId="0" borderId="10" xfId="3" applyFont="1" applyBorder="1" applyAlignment="1">
      <alignment horizontal="left"/>
    </xf>
    <xf numFmtId="0" fontId="29" fillId="3" borderId="7" xfId="3" applyFont="1" applyFill="1" applyBorder="1"/>
    <xf numFmtId="3" fontId="29" fillId="3" borderId="8" xfId="3" applyNumberFormat="1" applyFont="1" applyFill="1" applyBorder="1" applyAlignment="1">
      <alignment horizontal="right"/>
    </xf>
    <xf numFmtId="0" fontId="0" fillId="4" borderId="0" xfId="0" applyFill="1"/>
    <xf numFmtId="0" fontId="33" fillId="0" borderId="0" xfId="0" applyFont="1" applyAlignment="1">
      <alignment horizontal="center"/>
    </xf>
    <xf numFmtId="3" fontId="31" fillId="0" borderId="11" xfId="3" applyNumberFormat="1" applyFont="1" applyBorder="1" applyAlignment="1">
      <alignment horizontal="right"/>
    </xf>
    <xf numFmtId="0" fontId="34" fillId="0" borderId="11" xfId="3" applyFont="1" applyBorder="1" applyAlignment="1">
      <alignment horizontal="left"/>
    </xf>
    <xf numFmtId="0" fontId="35" fillId="0" borderId="6" xfId="3" applyFont="1" applyBorder="1"/>
    <xf numFmtId="0" fontId="32" fillId="0" borderId="12" xfId="3" applyFont="1" applyBorder="1" applyAlignment="1">
      <alignment horizontal="left"/>
    </xf>
    <xf numFmtId="3" fontId="31" fillId="0" borderId="12" xfId="3" applyNumberFormat="1" applyFont="1" applyBorder="1" applyAlignment="1">
      <alignment horizontal="right"/>
    </xf>
    <xf numFmtId="0" fontId="32" fillId="0" borderId="0" xfId="3" applyFont="1" applyAlignment="1">
      <alignment horizontal="left"/>
    </xf>
    <xf numFmtId="3" fontId="31" fillId="0" borderId="0" xfId="3" applyNumberFormat="1" applyFont="1" applyAlignment="1">
      <alignment horizontal="right"/>
    </xf>
    <xf numFmtId="0" fontId="4" fillId="0" borderId="0" xfId="0" applyFont="1" applyAlignment="1">
      <alignment horizontal="center" vertical="center"/>
    </xf>
    <xf numFmtId="166" fontId="13" fillId="2" borderId="0" xfId="1" applyNumberFormat="1" applyFont="1" applyFill="1" applyAlignment="1">
      <alignment vertical="center"/>
    </xf>
    <xf numFmtId="0" fontId="16" fillId="0" borderId="4" xfId="0" applyFont="1" applyBorder="1" applyAlignment="1">
      <alignment horizontal="center" vertical="center" wrapText="1"/>
    </xf>
    <xf numFmtId="165" fontId="15" fillId="0" borderId="0" xfId="0" applyNumberFormat="1" applyFont="1" applyAlignment="1">
      <alignment horizontal="right" vertical="center"/>
    </xf>
    <xf numFmtId="165" fontId="2" fillId="0" borderId="0" xfId="0" applyNumberFormat="1" applyFont="1"/>
    <xf numFmtId="0" fontId="24"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3" fillId="0" borderId="0" xfId="0" applyFont="1" applyAlignment="1">
      <alignment horizontal="center"/>
    </xf>
    <xf numFmtId="0" fontId="7" fillId="0" borderId="0" xfId="0" applyFont="1" applyAlignment="1">
      <alignment horizontal="center"/>
    </xf>
    <xf numFmtId="0" fontId="16"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cellXfs>
  <cellStyles count="4">
    <cellStyle name="Comma" xfId="1" builtinId="3"/>
    <cellStyle name="Normal" xfId="0" builtinId="0"/>
    <cellStyle name="Normal_FY results 2010 _draft 1" xfId="3" xr:uid="{6955250E-4A0A-4415-832E-D43D092E3F32}"/>
    <cellStyle name="Percent" xfId="2" builtinId="5"/>
  </cellStyles>
  <dxfs count="0"/>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48</xdr:row>
      <xdr:rowOff>38100</xdr:rowOff>
    </xdr:from>
    <xdr:to>
      <xdr:col>0</xdr:col>
      <xdr:colOff>6503751</xdr:colOff>
      <xdr:row>70</xdr:row>
      <xdr:rowOff>66675</xdr:rowOff>
    </xdr:to>
    <xdr:pic>
      <xdr:nvPicPr>
        <xdr:cNvPr id="3" name="Picture 2">
          <a:extLst>
            <a:ext uri="{FF2B5EF4-FFF2-40B4-BE49-F238E27FC236}">
              <a16:creationId xmlns:a16="http://schemas.microsoft.com/office/drawing/2014/main" id="{FE8B3A10-2736-831C-3EB1-88DF2B0B13CD}"/>
            </a:ext>
          </a:extLst>
        </xdr:cNvPr>
        <xdr:cNvPicPr>
          <a:picLocks noChangeAspect="1"/>
        </xdr:cNvPicPr>
      </xdr:nvPicPr>
      <xdr:blipFill>
        <a:blip xmlns:r="http://schemas.openxmlformats.org/officeDocument/2006/relationships" r:embed="rId1"/>
        <a:stretch>
          <a:fillRect/>
        </a:stretch>
      </xdr:blipFill>
      <xdr:spPr>
        <a:xfrm>
          <a:off x="114300" y="8191500"/>
          <a:ext cx="6656151" cy="401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276225</xdr:colOff>
      <xdr:row>7</xdr:row>
      <xdr:rowOff>0</xdr:rowOff>
    </xdr:to>
    <xdr:sp macro="" textlink="">
      <xdr:nvSpPr>
        <xdr:cNvPr id="2" name="TextBox 1">
          <a:extLst>
            <a:ext uri="{FF2B5EF4-FFF2-40B4-BE49-F238E27FC236}">
              <a16:creationId xmlns:a16="http://schemas.microsoft.com/office/drawing/2014/main" id="{5924F216-BC8A-4E06-8BBD-F8E70A3C3668}"/>
            </a:ext>
          </a:extLst>
        </xdr:cNvPr>
        <xdr:cNvSpPr txBox="1"/>
      </xdr:nvSpPr>
      <xdr:spPr>
        <a:xfrm>
          <a:off x="0" y="381000"/>
          <a:ext cx="3324225" cy="95250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rgbClr val="FF0000"/>
              </a:solidFill>
              <a:latin typeface="Calibri" panose="020F0502020204030204" pitchFamily="34" charset="0"/>
              <a:cs typeface="Calibri" panose="020F0502020204030204" pitchFamily="34" charset="0"/>
            </a:rPr>
            <a:t>Revenue Groupings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Tab 1 Provides New Revenue Product Groupings by Quarter,</a:t>
          </a:r>
          <a:r>
            <a:rPr lang="en-US" sz="1100" b="0" i="0" u="none" strike="noStrike" baseline="0">
              <a:solidFill>
                <a:srgbClr val="000000"/>
              </a:solidFill>
              <a:latin typeface="Calibri" panose="020F0502020204030204" pitchFamily="34" charset="0"/>
              <a:cs typeface="Calibri" panose="020F0502020204030204" pitchFamily="34" charset="0"/>
            </a:rPr>
            <a:t> </a:t>
          </a:r>
          <a:r>
            <a:rPr lang="en-US" sz="1100" b="0" i="0" u="none" strike="noStrike">
              <a:solidFill>
                <a:srgbClr val="000000"/>
              </a:solidFill>
              <a:latin typeface="Calibri" panose="020F0502020204030204" pitchFamily="34" charset="0"/>
              <a:cs typeface="Calibri" panose="020F0502020204030204" pitchFamily="34" charset="0"/>
            </a:rPr>
            <a:t>Revenue by Region and Other Key Financial Information Since 2021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276225</xdr:colOff>
      <xdr:row>7</xdr:row>
      <xdr:rowOff>0</xdr:rowOff>
    </xdr:to>
    <xdr:sp macro="" textlink="">
      <xdr:nvSpPr>
        <xdr:cNvPr id="2" name="TextBox 1">
          <a:extLst>
            <a:ext uri="{FF2B5EF4-FFF2-40B4-BE49-F238E27FC236}">
              <a16:creationId xmlns:a16="http://schemas.microsoft.com/office/drawing/2014/main" id="{8B463042-1424-373B-BAAB-723C5C5CC8A0}"/>
            </a:ext>
          </a:extLst>
        </xdr:cNvPr>
        <xdr:cNvSpPr txBox="1"/>
      </xdr:nvSpPr>
      <xdr:spPr>
        <a:xfrm>
          <a:off x="0" y="381000"/>
          <a:ext cx="33242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i="0" u="none" strike="noStrike">
              <a:solidFill>
                <a:srgbClr val="FF0000"/>
              </a:solidFill>
              <a:latin typeface="Calibri" panose="020F0502020204030204" pitchFamily="34" charset="0"/>
              <a:cs typeface="Calibri" panose="020F0502020204030204" pitchFamily="34" charset="0"/>
            </a:rPr>
            <a:t>Historical Trending Schedules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Tabs 2 through 5 provide historical financial statements as previously reported</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59DB-E2A4-45DB-B4BC-8073305D64A7}">
  <sheetPr>
    <tabColor theme="0"/>
    <pageSetUpPr fitToPage="1"/>
  </sheetPr>
  <dimension ref="A2:B29"/>
  <sheetViews>
    <sheetView showGridLines="0" tabSelected="1" topLeftCell="A4" zoomScale="115" zoomScaleNormal="115" workbookViewId="0">
      <selection activeCell="A15" sqref="A15"/>
    </sheetView>
  </sheetViews>
  <sheetFormatPr defaultRowHeight="14.4"/>
  <cols>
    <col min="1" max="1" width="97.5546875" customWidth="1"/>
    <col min="2" max="2" width="11.88671875" customWidth="1"/>
  </cols>
  <sheetData>
    <row r="2" spans="1:2">
      <c r="A2" s="204" t="s">
        <v>0</v>
      </c>
      <c r="B2" s="193"/>
    </row>
    <row r="3" spans="1:2">
      <c r="A3" s="198" t="s">
        <v>1</v>
      </c>
      <c r="B3" s="199" t="s">
        <v>2</v>
      </c>
    </row>
    <row r="4" spans="1:2">
      <c r="A4" s="205" t="s">
        <v>3</v>
      </c>
      <c r="B4" s="206">
        <v>1</v>
      </c>
    </row>
    <row r="5" spans="1:2">
      <c r="A5" s="207"/>
      <c r="B5" s="208"/>
    </row>
    <row r="6" spans="1:2">
      <c r="A6" s="203" t="s">
        <v>4</v>
      </c>
      <c r="B6" s="202"/>
    </row>
    <row r="7" spans="1:2">
      <c r="A7" s="198" t="s">
        <v>1</v>
      </c>
      <c r="B7" s="199" t="s">
        <v>2</v>
      </c>
    </row>
    <row r="8" spans="1:2">
      <c r="A8" s="196" t="s">
        <v>5</v>
      </c>
      <c r="B8" s="194">
        <v>2</v>
      </c>
    </row>
    <row r="9" spans="1:2">
      <c r="A9" s="196" t="s">
        <v>6</v>
      </c>
      <c r="B9" s="194">
        <v>3</v>
      </c>
    </row>
    <row r="10" spans="1:2">
      <c r="A10" s="196" t="s">
        <v>7</v>
      </c>
      <c r="B10" s="194">
        <v>4</v>
      </c>
    </row>
    <row r="11" spans="1:2" ht="15" thickBot="1">
      <c r="A11" s="197" t="s">
        <v>8</v>
      </c>
      <c r="B11" s="195">
        <v>5</v>
      </c>
    </row>
    <row r="13" spans="1:2">
      <c r="A13" s="200"/>
    </row>
    <row r="15" spans="1:2">
      <c r="A15" s="147" t="s">
        <v>9</v>
      </c>
    </row>
    <row r="16" spans="1:2" ht="51">
      <c r="A16" s="143" t="s">
        <v>10</v>
      </c>
    </row>
    <row r="17" spans="1:1">
      <c r="A17" s="143"/>
    </row>
    <row r="18" spans="1:1" ht="30.6">
      <c r="A18" s="143" t="s">
        <v>11</v>
      </c>
    </row>
    <row r="19" spans="1:1" ht="61.2">
      <c r="A19" s="143" t="s">
        <v>12</v>
      </c>
    </row>
    <row r="20" spans="1:1" ht="81.599999999999994">
      <c r="A20" s="143" t="s">
        <v>13</v>
      </c>
    </row>
    <row r="21" spans="1:1" ht="59.1" customHeight="1">
      <c r="A21" s="144" t="s">
        <v>14</v>
      </c>
    </row>
    <row r="22" spans="1:1" ht="40.799999999999997">
      <c r="A22" s="144" t="s">
        <v>15</v>
      </c>
    </row>
    <row r="23" spans="1:1">
      <c r="A23" s="143" t="s">
        <v>16</v>
      </c>
    </row>
    <row r="24" spans="1:1">
      <c r="A24" s="112"/>
    </row>
    <row r="25" spans="1:1" ht="40.799999999999997">
      <c r="A25" s="145" t="s">
        <v>17</v>
      </c>
    </row>
    <row r="28" spans="1:1">
      <c r="A28" s="146" t="s">
        <v>18</v>
      </c>
    </row>
    <row r="29" spans="1:1" ht="342.9" customHeight="1">
      <c r="A29" s="144" t="s">
        <v>19</v>
      </c>
    </row>
  </sheetData>
  <pageMargins left="0.7" right="0.7" top="0.75" bottom="0.75" header="0.3" footer="0.3"/>
  <pageSetup scale="8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4E81-6575-4B19-AA6D-D894D0A8F127}">
  <sheetPr>
    <tabColor theme="0"/>
    <pageSetUpPr fitToPage="1"/>
  </sheetPr>
  <dimension ref="A1"/>
  <sheetViews>
    <sheetView showGridLines="0" workbookViewId="0">
      <selection activeCell="C20" sqref="C20"/>
    </sheetView>
  </sheetViews>
  <sheetFormatPr defaultRowHeight="14.4"/>
  <sheetData/>
  <pageMargins left="0.7" right="0.7" top="0.75" bottom="0.75" header="0.3" footer="0.3"/>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45DB-2BBF-41F8-8CE5-DBE483CE8690}">
  <sheetPr>
    <tabColor rgb="FFFF0000"/>
    <pageSetUpPr fitToPage="1"/>
  </sheetPr>
  <dimension ref="A2:Q71"/>
  <sheetViews>
    <sheetView showGridLines="0" workbookViewId="0">
      <pane xSplit="1" ySplit="7" topLeftCell="B33" activePane="bottomRight" state="frozen"/>
      <selection pane="topRight" activeCell="C20" sqref="C20"/>
      <selection pane="bottomLeft" activeCell="C20" sqref="C20"/>
      <selection pane="bottomRight" activeCell="B47" sqref="B47"/>
    </sheetView>
  </sheetViews>
  <sheetFormatPr defaultColWidth="8.5546875" defaultRowHeight="13.2"/>
  <cols>
    <col min="1" max="1" width="50" style="159" customWidth="1"/>
    <col min="2" max="17" width="15.5546875" style="6" customWidth="1"/>
    <col min="18" max="16384" width="8.5546875" style="6"/>
  </cols>
  <sheetData>
    <row r="2" spans="1:17">
      <c r="A2" s="214" t="s">
        <v>20</v>
      </c>
      <c r="B2" s="214"/>
      <c r="C2" s="214"/>
      <c r="D2" s="214"/>
      <c r="E2" s="214"/>
      <c r="F2" s="214"/>
      <c r="G2" s="214"/>
      <c r="H2" s="214"/>
      <c r="I2" s="214"/>
      <c r="J2" s="214"/>
      <c r="K2" s="214"/>
      <c r="L2" s="214"/>
      <c r="M2" s="214"/>
      <c r="N2" s="214"/>
      <c r="O2" s="214"/>
      <c r="P2" s="214"/>
    </row>
    <row r="3" spans="1:17">
      <c r="A3" s="214" t="s">
        <v>21</v>
      </c>
      <c r="B3" s="214"/>
      <c r="C3" s="214"/>
      <c r="D3" s="214"/>
      <c r="E3" s="214"/>
      <c r="F3" s="214"/>
      <c r="G3" s="214"/>
      <c r="H3" s="214"/>
      <c r="I3" s="214"/>
      <c r="J3" s="214"/>
      <c r="K3" s="214"/>
      <c r="L3" s="214"/>
      <c r="M3" s="214"/>
      <c r="N3" s="214"/>
      <c r="O3" s="214"/>
      <c r="P3" s="214"/>
    </row>
    <row r="4" spans="1:17">
      <c r="A4" s="214" t="s">
        <v>22</v>
      </c>
      <c r="B4" s="214"/>
      <c r="C4" s="214"/>
      <c r="D4" s="214"/>
      <c r="E4" s="214"/>
      <c r="F4" s="214"/>
      <c r="G4" s="214"/>
      <c r="H4" s="214"/>
      <c r="I4" s="214"/>
      <c r="J4" s="214"/>
      <c r="K4" s="214"/>
      <c r="L4" s="214"/>
      <c r="M4" s="214"/>
      <c r="N4" s="214"/>
      <c r="O4" s="214"/>
      <c r="P4" s="214"/>
    </row>
    <row r="5" spans="1:17">
      <c r="A5" s="149"/>
      <c r="B5" s="149"/>
      <c r="C5" s="149"/>
      <c r="D5" s="149"/>
      <c r="E5" s="149"/>
      <c r="F5" s="149"/>
      <c r="G5" s="149"/>
      <c r="H5" s="149"/>
      <c r="I5" s="149"/>
      <c r="J5" s="149"/>
      <c r="K5" s="149"/>
      <c r="L5" s="149"/>
      <c r="M5" s="149"/>
      <c r="N5" s="149"/>
      <c r="O5" s="149"/>
      <c r="P5" s="149"/>
      <c r="Q5" s="149"/>
    </row>
    <row r="6" spans="1:17" s="109" customFormat="1">
      <c r="A6" s="4"/>
      <c r="B6" s="3" t="s">
        <v>23</v>
      </c>
      <c r="C6" s="3" t="s">
        <v>24</v>
      </c>
      <c r="D6" s="3" t="s">
        <v>25</v>
      </c>
      <c r="E6" s="3" t="s">
        <v>26</v>
      </c>
      <c r="F6" s="5" t="s">
        <v>27</v>
      </c>
      <c r="G6" s="3" t="s">
        <v>23</v>
      </c>
      <c r="H6" s="3" t="s">
        <v>24</v>
      </c>
      <c r="I6" s="3" t="s">
        <v>25</v>
      </c>
      <c r="J6" s="3" t="s">
        <v>26</v>
      </c>
      <c r="K6" s="5" t="s">
        <v>27</v>
      </c>
      <c r="L6" s="3" t="s">
        <v>23</v>
      </c>
      <c r="M6" s="3" t="s">
        <v>24</v>
      </c>
      <c r="N6" s="3" t="s">
        <v>25</v>
      </c>
      <c r="O6" s="3" t="s">
        <v>26</v>
      </c>
      <c r="P6" s="5" t="s">
        <v>27</v>
      </c>
      <c r="Q6" s="3" t="s">
        <v>23</v>
      </c>
    </row>
    <row r="7" spans="1:17" s="109" customFormat="1">
      <c r="A7" s="4"/>
      <c r="B7" s="9">
        <v>2021</v>
      </c>
      <c r="C7" s="9">
        <v>2021</v>
      </c>
      <c r="D7" s="9">
        <v>2021</v>
      </c>
      <c r="E7" s="9">
        <v>2021</v>
      </c>
      <c r="F7" s="11">
        <v>2021</v>
      </c>
      <c r="G7" s="9">
        <v>2022</v>
      </c>
      <c r="H7" s="9">
        <v>2022</v>
      </c>
      <c r="I7" s="9">
        <v>2022</v>
      </c>
      <c r="J7" s="9">
        <v>2022</v>
      </c>
      <c r="K7" s="11">
        <v>2022</v>
      </c>
      <c r="L7" s="9">
        <v>2023</v>
      </c>
      <c r="M7" s="9">
        <v>2023</v>
      </c>
      <c r="N7" s="9">
        <v>2023</v>
      </c>
      <c r="O7" s="9">
        <v>2023</v>
      </c>
      <c r="P7" s="11">
        <v>2023</v>
      </c>
      <c r="Q7" s="9">
        <v>2024</v>
      </c>
    </row>
    <row r="8" spans="1:17">
      <c r="A8" s="6" t="s">
        <v>28</v>
      </c>
      <c r="B8" s="150">
        <v>128471</v>
      </c>
      <c r="C8" s="150">
        <v>143601</v>
      </c>
      <c r="D8" s="150">
        <v>136765</v>
      </c>
      <c r="E8" s="150">
        <v>152365</v>
      </c>
      <c r="F8" s="151">
        <f>SUM(B8:E8)</f>
        <v>561202</v>
      </c>
      <c r="G8" s="150">
        <v>167876.02589426999</v>
      </c>
      <c r="H8" s="150">
        <v>177189.38526188</v>
      </c>
      <c r="I8" s="150">
        <v>178834.6636604103</v>
      </c>
      <c r="J8" s="150">
        <v>206287.7664467016</v>
      </c>
      <c r="K8" s="151">
        <f>SUM(G8:J8)</f>
        <v>730187.84126326186</v>
      </c>
      <c r="L8" s="150">
        <v>207564.21480615885</v>
      </c>
      <c r="M8" s="150">
        <v>216433.69419390062</v>
      </c>
      <c r="N8" s="150">
        <v>201037.16505833832</v>
      </c>
      <c r="O8" s="150">
        <v>252585.50771492021</v>
      </c>
      <c r="P8" s="151">
        <f>SUM(L8:O8)</f>
        <v>877620.581773318</v>
      </c>
      <c r="Q8" s="150">
        <v>265894</v>
      </c>
    </row>
    <row r="9" spans="1:17" ht="6" customHeight="1">
      <c r="A9" s="6"/>
      <c r="B9" s="150"/>
      <c r="C9" s="150"/>
      <c r="D9" s="150"/>
      <c r="E9" s="150"/>
      <c r="F9" s="151"/>
      <c r="G9" s="150"/>
      <c r="H9" s="150"/>
      <c r="I9" s="150"/>
      <c r="J9" s="150"/>
      <c r="K9" s="151"/>
      <c r="L9" s="150"/>
      <c r="M9" s="150"/>
      <c r="N9" s="150"/>
      <c r="O9" s="150"/>
      <c r="P9" s="151"/>
      <c r="Q9" s="150"/>
    </row>
    <row r="10" spans="1:17">
      <c r="A10" s="6" t="s">
        <v>29</v>
      </c>
      <c r="B10" s="150">
        <v>2349</v>
      </c>
      <c r="C10" s="150">
        <v>15301</v>
      </c>
      <c r="D10" s="152">
        <v>-9036</v>
      </c>
      <c r="E10" s="150">
        <v>4173</v>
      </c>
      <c r="F10" s="151">
        <f>SUM(B10:E10)</f>
        <v>12787</v>
      </c>
      <c r="G10" s="150">
        <v>8208</v>
      </c>
      <c r="H10" s="150">
        <v>22816</v>
      </c>
      <c r="I10" s="150">
        <v>12750</v>
      </c>
      <c r="J10" s="152">
        <v>-33283</v>
      </c>
      <c r="K10" s="151">
        <f>SUM(G10:J10)</f>
        <v>10491</v>
      </c>
      <c r="L10" s="150">
        <v>6810</v>
      </c>
      <c r="M10" s="150">
        <v>33</v>
      </c>
      <c r="N10" s="150">
        <v>4615</v>
      </c>
      <c r="O10" s="150">
        <v>23187</v>
      </c>
      <c r="P10" s="151">
        <f>SUM(L10:O10)</f>
        <v>34645</v>
      </c>
      <c r="Q10" s="152">
        <v>-649</v>
      </c>
    </row>
    <row r="11" spans="1:17">
      <c r="A11" s="6" t="s">
        <v>30</v>
      </c>
      <c r="B11" s="153">
        <f t="shared" ref="B11:P11" si="0">B10/B8</f>
        <v>1.8284282055872531E-2</v>
      </c>
      <c r="C11" s="153">
        <f t="shared" si="0"/>
        <v>0.10655218278424244</v>
      </c>
      <c r="D11" s="153">
        <f t="shared" si="0"/>
        <v>-6.6069535334332616E-2</v>
      </c>
      <c r="E11" s="153">
        <f>E10/E8</f>
        <v>2.738817970006235E-2</v>
      </c>
      <c r="F11" s="154">
        <f t="shared" si="0"/>
        <v>2.2785022148887567E-2</v>
      </c>
      <c r="G11" s="153">
        <f t="shared" si="0"/>
        <v>4.8893223176306788E-2</v>
      </c>
      <c r="H11" s="153">
        <f t="shared" si="0"/>
        <v>0.12876617843827784</v>
      </c>
      <c r="I11" s="153">
        <f t="shared" si="0"/>
        <v>7.1294903007232513E-2</v>
      </c>
      <c r="J11" s="153">
        <f>J10/J8</f>
        <v>-0.16134257776550845</v>
      </c>
      <c r="K11" s="154">
        <f t="shared" si="0"/>
        <v>1.4367535868373322E-2</v>
      </c>
      <c r="L11" s="153">
        <f t="shared" si="0"/>
        <v>3.2809123703523548E-2</v>
      </c>
      <c r="M11" s="153">
        <f t="shared" si="0"/>
        <v>1.5247163859078087E-4</v>
      </c>
      <c r="N11" s="153">
        <f t="shared" si="0"/>
        <v>2.295595443091723E-2</v>
      </c>
      <c r="O11" s="153">
        <f t="shared" si="0"/>
        <v>9.1798615881675719E-2</v>
      </c>
      <c r="P11" s="154">
        <f t="shared" si="0"/>
        <v>3.9476056874140755E-2</v>
      </c>
      <c r="Q11" s="153">
        <f t="shared" ref="Q11" si="1">Q10/Q8</f>
        <v>-2.4408222825637285E-3</v>
      </c>
    </row>
    <row r="12" spans="1:17" ht="6" customHeight="1">
      <c r="A12" s="6"/>
      <c r="B12" s="150"/>
      <c r="C12" s="150"/>
      <c r="D12" s="150"/>
      <c r="E12" s="150"/>
      <c r="F12" s="151"/>
      <c r="G12" s="150"/>
      <c r="H12" s="150"/>
      <c r="I12" s="150"/>
      <c r="J12" s="150"/>
      <c r="K12" s="151"/>
      <c r="L12" s="150"/>
      <c r="M12" s="150"/>
      <c r="N12" s="150"/>
      <c r="O12" s="150"/>
      <c r="P12" s="151"/>
      <c r="Q12" s="150"/>
    </row>
    <row r="13" spans="1:17" s="155" customFormat="1">
      <c r="A13" s="6" t="s">
        <v>31</v>
      </c>
      <c r="B13" s="155">
        <v>28170</v>
      </c>
      <c r="C13" s="155">
        <v>31597</v>
      </c>
      <c r="D13" s="155">
        <v>20877</v>
      </c>
      <c r="E13" s="155">
        <v>21369</v>
      </c>
      <c r="F13" s="156">
        <v>102013</v>
      </c>
      <c r="G13" s="155">
        <v>26701</v>
      </c>
      <c r="H13" s="155">
        <v>27553</v>
      </c>
      <c r="I13" s="155">
        <v>36484</v>
      </c>
      <c r="J13" s="155">
        <v>35109</v>
      </c>
      <c r="K13" s="156">
        <v>125846</v>
      </c>
      <c r="L13" s="155">
        <v>36670</v>
      </c>
      <c r="M13" s="155">
        <v>40102</v>
      </c>
      <c r="N13" s="155">
        <v>50486</v>
      </c>
      <c r="O13" s="155">
        <v>39541</v>
      </c>
      <c r="P13" s="156">
        <v>166800</v>
      </c>
      <c r="Q13" s="155">
        <v>47190</v>
      </c>
    </row>
    <row r="14" spans="1:17">
      <c r="A14" s="6" t="s">
        <v>32</v>
      </c>
      <c r="B14" s="157">
        <f t="shared" ref="B14:P14" si="2">B13/B8</f>
        <v>0.21927127522942921</v>
      </c>
      <c r="C14" s="157">
        <f t="shared" si="2"/>
        <v>0.22003328667627664</v>
      </c>
      <c r="D14" s="157">
        <f t="shared" si="2"/>
        <v>0.15264870398128175</v>
      </c>
      <c r="E14" s="157">
        <f>E13/E8</f>
        <v>0.14024874479047025</v>
      </c>
      <c r="F14" s="158">
        <f t="shared" si="2"/>
        <v>0.18177590243798133</v>
      </c>
      <c r="G14" s="157">
        <f t="shared" si="2"/>
        <v>0.15905189474056622</v>
      </c>
      <c r="H14" s="157">
        <f t="shared" si="2"/>
        <v>0.15550028552374956</v>
      </c>
      <c r="I14" s="157">
        <f t="shared" si="2"/>
        <v>0.2040096659855585</v>
      </c>
      <c r="J14" s="157">
        <f t="shared" si="2"/>
        <v>0.17019429026137176</v>
      </c>
      <c r="K14" s="158">
        <f t="shared" si="2"/>
        <v>0.17234743293216176</v>
      </c>
      <c r="L14" s="157">
        <f t="shared" si="2"/>
        <v>0.17666821823909082</v>
      </c>
      <c r="M14" s="157">
        <f t="shared" si="2"/>
        <v>0.18528538335659073</v>
      </c>
      <c r="N14" s="157">
        <f t="shared" si="2"/>
        <v>0.25112769564448262</v>
      </c>
      <c r="O14" s="157">
        <f t="shared" si="2"/>
        <v>0.15654500670967955</v>
      </c>
      <c r="P14" s="158">
        <f t="shared" si="2"/>
        <v>0.1900593530554677</v>
      </c>
      <c r="Q14" s="157">
        <f t="shared" ref="Q14" si="3">Q13/Q8</f>
        <v>0.17747673885082024</v>
      </c>
    </row>
    <row r="15" spans="1:17">
      <c r="B15" s="160"/>
      <c r="C15" s="160"/>
      <c r="D15" s="160"/>
      <c r="E15" s="160"/>
      <c r="F15" s="161"/>
      <c r="G15" s="160"/>
      <c r="H15" s="160"/>
      <c r="I15" s="160"/>
      <c r="J15" s="160"/>
      <c r="K15" s="161"/>
      <c r="L15" s="160"/>
      <c r="M15" s="160"/>
      <c r="N15" s="160"/>
      <c r="O15" s="160"/>
      <c r="P15" s="161"/>
      <c r="Q15" s="160"/>
    </row>
    <row r="16" spans="1:17">
      <c r="A16" s="149"/>
      <c r="B16" s="149"/>
      <c r="C16" s="149"/>
      <c r="D16" s="149"/>
      <c r="E16" s="149"/>
      <c r="F16" s="149"/>
      <c r="G16" s="149"/>
      <c r="H16" s="149"/>
      <c r="I16" s="149"/>
      <c r="J16" s="149"/>
      <c r="K16" s="149"/>
      <c r="L16" s="149"/>
      <c r="M16" s="149"/>
      <c r="N16" s="149"/>
      <c r="O16" s="149"/>
      <c r="P16" s="149"/>
      <c r="Q16" s="149"/>
    </row>
    <row r="17" spans="1:17">
      <c r="A17" s="149"/>
      <c r="B17" s="149"/>
      <c r="C17" s="149"/>
      <c r="D17" s="201"/>
      <c r="E17" s="149"/>
      <c r="F17" s="149"/>
      <c r="G17" s="149"/>
      <c r="H17" s="149"/>
      <c r="I17" s="149"/>
      <c r="J17" s="149"/>
      <c r="K17" s="149"/>
      <c r="L17" s="149"/>
      <c r="M17" s="149"/>
      <c r="N17" s="149"/>
      <c r="O17" s="149"/>
      <c r="P17" s="149"/>
      <c r="Q17" s="149"/>
    </row>
    <row r="18" spans="1:17">
      <c r="A18" s="214" t="s">
        <v>33</v>
      </c>
      <c r="B18" s="214"/>
      <c r="C18" s="214"/>
      <c r="D18" s="214"/>
      <c r="E18" s="214"/>
      <c r="F18" s="214"/>
      <c r="G18" s="214"/>
      <c r="H18" s="214"/>
      <c r="I18" s="214"/>
      <c r="J18" s="214"/>
      <c r="K18" s="214"/>
      <c r="L18" s="214"/>
      <c r="M18" s="214"/>
      <c r="N18" s="214"/>
      <c r="O18" s="214"/>
      <c r="P18" s="214"/>
    </row>
    <row r="19" spans="1:17">
      <c r="A19" s="214" t="s">
        <v>22</v>
      </c>
      <c r="B19" s="214"/>
      <c r="C19" s="214"/>
      <c r="D19" s="214"/>
      <c r="E19" s="214"/>
      <c r="F19" s="214"/>
      <c r="G19" s="214"/>
      <c r="H19" s="214"/>
      <c r="I19" s="214"/>
      <c r="J19" s="214"/>
      <c r="K19" s="214"/>
      <c r="L19" s="214"/>
      <c r="M19" s="214"/>
      <c r="N19" s="214"/>
      <c r="O19" s="214"/>
      <c r="P19" s="214"/>
      <c r="Q19" s="148"/>
    </row>
    <row r="20" spans="1:17">
      <c r="A20" s="149"/>
      <c r="B20" s="149"/>
      <c r="C20" s="149"/>
      <c r="D20" s="149"/>
      <c r="E20" s="149"/>
      <c r="F20" s="149"/>
      <c r="G20" s="149"/>
      <c r="H20" s="149"/>
      <c r="I20" s="149"/>
      <c r="J20" s="149"/>
      <c r="K20" s="149"/>
      <c r="L20" s="149"/>
      <c r="M20" s="149"/>
      <c r="N20" s="149"/>
      <c r="O20" s="149"/>
      <c r="P20" s="149"/>
      <c r="Q20" s="149"/>
    </row>
    <row r="21" spans="1:17">
      <c r="B21" s="3" t="s">
        <v>23</v>
      </c>
      <c r="C21" s="3" t="s">
        <v>24</v>
      </c>
      <c r="D21" s="3" t="s">
        <v>25</v>
      </c>
      <c r="E21" s="3" t="s">
        <v>26</v>
      </c>
      <c r="F21" s="5" t="s">
        <v>27</v>
      </c>
      <c r="G21" s="3" t="s">
        <v>23</v>
      </c>
      <c r="H21" s="3" t="s">
        <v>24</v>
      </c>
      <c r="I21" s="3" t="s">
        <v>25</v>
      </c>
      <c r="J21" s="3" t="s">
        <v>26</v>
      </c>
      <c r="K21" s="5" t="s">
        <v>27</v>
      </c>
      <c r="L21" s="3" t="s">
        <v>23</v>
      </c>
      <c r="M21" s="3" t="s">
        <v>24</v>
      </c>
      <c r="N21" s="3" t="s">
        <v>25</v>
      </c>
      <c r="O21" s="3" t="s">
        <v>26</v>
      </c>
      <c r="P21" s="5" t="s">
        <v>27</v>
      </c>
      <c r="Q21" s="3" t="s">
        <v>23</v>
      </c>
    </row>
    <row r="22" spans="1:17">
      <c r="B22" s="9">
        <v>2021</v>
      </c>
      <c r="C22" s="9">
        <v>2021</v>
      </c>
      <c r="D22" s="9">
        <v>2021</v>
      </c>
      <c r="E22" s="9">
        <v>2021</v>
      </c>
      <c r="F22" s="11">
        <v>2021</v>
      </c>
      <c r="G22" s="9">
        <v>2022</v>
      </c>
      <c r="H22" s="9">
        <v>2022</v>
      </c>
      <c r="I22" s="9">
        <v>2022</v>
      </c>
      <c r="J22" s="9">
        <v>2022</v>
      </c>
      <c r="K22" s="11">
        <v>2022</v>
      </c>
      <c r="L22" s="9">
        <v>2023</v>
      </c>
      <c r="M22" s="9">
        <v>2023</v>
      </c>
      <c r="N22" s="9">
        <v>2023</v>
      </c>
      <c r="O22" s="9">
        <v>2023</v>
      </c>
      <c r="P22" s="11">
        <v>2023</v>
      </c>
      <c r="Q22" s="9">
        <v>2024</v>
      </c>
    </row>
    <row r="23" spans="1:17">
      <c r="A23" s="6" t="s">
        <v>34</v>
      </c>
      <c r="B23" s="150">
        <v>109477.44572674975</v>
      </c>
      <c r="C23" s="150">
        <v>116091.79653601232</v>
      </c>
      <c r="D23" s="150">
        <v>109862.74205887974</v>
      </c>
      <c r="E23" s="150">
        <v>123213.53473978078</v>
      </c>
      <c r="F23" s="151">
        <f>SUM(B23:E23)</f>
        <v>458645.51906142256</v>
      </c>
      <c r="G23" s="150">
        <v>137106.79570475564</v>
      </c>
      <c r="H23" s="150">
        <v>139994.24465785042</v>
      </c>
      <c r="I23" s="150">
        <v>140377.36365514586</v>
      </c>
      <c r="J23" s="150">
        <v>158888.67407876771</v>
      </c>
      <c r="K23" s="151">
        <f>SUM(G23:J23)</f>
        <v>576367.07809651969</v>
      </c>
      <c r="L23" s="150">
        <v>162645.00226205974</v>
      </c>
      <c r="M23" s="150">
        <v>176067.62055836705</v>
      </c>
      <c r="N23" s="150">
        <v>158062.65203726621</v>
      </c>
      <c r="O23" s="150">
        <v>203131.17140157163</v>
      </c>
      <c r="P23" s="151">
        <f>SUM(L23:O23)</f>
        <v>699906.4462592646</v>
      </c>
      <c r="Q23" s="150">
        <v>218779</v>
      </c>
    </row>
    <row r="24" spans="1:17">
      <c r="A24" s="12" t="s">
        <v>35</v>
      </c>
      <c r="B24" s="162">
        <v>18993.554273250251</v>
      </c>
      <c r="C24" s="162">
        <v>27509.20346398768</v>
      </c>
      <c r="D24" s="162">
        <v>26902.257941120261</v>
      </c>
      <c r="E24" s="162">
        <v>29151.465260219222</v>
      </c>
      <c r="F24" s="163">
        <f>SUM(B24:E24)</f>
        <v>102556.48093857741</v>
      </c>
      <c r="G24" s="162">
        <v>30769.230189514499</v>
      </c>
      <c r="H24" s="162">
        <v>37195.140604029599</v>
      </c>
      <c r="I24" s="162">
        <v>38457.300005264464</v>
      </c>
      <c r="J24" s="162">
        <v>47399.092367933888</v>
      </c>
      <c r="K24" s="163">
        <f>SUM(G24:J24)</f>
        <v>153820.76316674246</v>
      </c>
      <c r="L24" s="162">
        <v>44919.212544099151</v>
      </c>
      <c r="M24" s="162">
        <v>40366.073635533598</v>
      </c>
      <c r="N24" s="162">
        <v>42974.513021072096</v>
      </c>
      <c r="O24" s="162">
        <v>49454.336313348555</v>
      </c>
      <c r="P24" s="163">
        <f>SUM(L24:O24)</f>
        <v>177714.1355140534</v>
      </c>
      <c r="Q24" s="162">
        <v>47115</v>
      </c>
    </row>
    <row r="25" spans="1:17" ht="13.8" thickBot="1">
      <c r="A25" s="164" t="s">
        <v>36</v>
      </c>
      <c r="B25" s="165">
        <f>B23+B24</f>
        <v>128471</v>
      </c>
      <c r="C25" s="165">
        <f>C23+C24</f>
        <v>143601</v>
      </c>
      <c r="D25" s="165">
        <f>D23+D24</f>
        <v>136765</v>
      </c>
      <c r="E25" s="165">
        <f>E23+E24</f>
        <v>152365</v>
      </c>
      <c r="F25" s="166">
        <f t="shared" ref="F25:P25" si="4">F23+F24</f>
        <v>561202</v>
      </c>
      <c r="G25" s="165">
        <f>G23+G24</f>
        <v>167876.02589427013</v>
      </c>
      <c r="H25" s="165">
        <f t="shared" si="4"/>
        <v>177189.38526188</v>
      </c>
      <c r="I25" s="165">
        <f t="shared" si="4"/>
        <v>178834.66366041033</v>
      </c>
      <c r="J25" s="165">
        <f t="shared" si="4"/>
        <v>206287.7664467016</v>
      </c>
      <c r="K25" s="166">
        <f t="shared" si="4"/>
        <v>730187.84126326209</v>
      </c>
      <c r="L25" s="165">
        <f t="shared" si="4"/>
        <v>207564.21480615891</v>
      </c>
      <c r="M25" s="165">
        <f t="shared" si="4"/>
        <v>216433.69419390065</v>
      </c>
      <c r="N25" s="165">
        <f t="shared" si="4"/>
        <v>201037.16505833832</v>
      </c>
      <c r="O25" s="165">
        <f t="shared" si="4"/>
        <v>252585.50771492018</v>
      </c>
      <c r="P25" s="166">
        <f t="shared" si="4"/>
        <v>877620.581773318</v>
      </c>
      <c r="Q25" s="165">
        <f t="shared" ref="Q25" si="5">Q23+Q24</f>
        <v>265894</v>
      </c>
    </row>
    <row r="26" spans="1:17" ht="13.8" thickTop="1">
      <c r="B26" s="167"/>
      <c r="C26" s="167"/>
      <c r="D26" s="167"/>
      <c r="E26" s="167"/>
      <c r="F26" s="168"/>
      <c r="G26" s="167"/>
      <c r="H26" s="167"/>
      <c r="I26" s="167"/>
      <c r="J26" s="167"/>
      <c r="K26" s="168"/>
      <c r="L26" s="167"/>
      <c r="M26" s="167"/>
      <c r="N26" s="167"/>
      <c r="O26" s="167"/>
      <c r="P26" s="168"/>
      <c r="Q26" s="167"/>
    </row>
    <row r="27" spans="1:17">
      <c r="A27" s="6" t="s">
        <v>37</v>
      </c>
      <c r="B27" s="153">
        <f t="shared" ref="B27:P28" si="6">B23/B$25</f>
        <v>0.85215687374387794</v>
      </c>
      <c r="C27" s="153">
        <f t="shared" si="6"/>
        <v>0.8084330647837572</v>
      </c>
      <c r="D27" s="153">
        <f t="shared" si="6"/>
        <v>0.80329574129989212</v>
      </c>
      <c r="E27" s="153">
        <f t="shared" si="6"/>
        <v>0.80867347973472103</v>
      </c>
      <c r="F27" s="154">
        <f t="shared" si="6"/>
        <v>0.81725567453683801</v>
      </c>
      <c r="G27" s="153">
        <f t="shared" si="6"/>
        <v>0.81671456644504303</v>
      </c>
      <c r="H27" s="153">
        <f t="shared" si="6"/>
        <v>0.79008256872127858</v>
      </c>
      <c r="I27" s="153">
        <f t="shared" si="6"/>
        <v>0.78495611970232382</v>
      </c>
      <c r="J27" s="153">
        <f t="shared" si="6"/>
        <v>0.77022829232978118</v>
      </c>
      <c r="K27" s="154">
        <f t="shared" si="6"/>
        <v>0.7893408319417855</v>
      </c>
      <c r="L27" s="153">
        <f t="shared" si="6"/>
        <v>0.78358883979086402</v>
      </c>
      <c r="M27" s="153">
        <f t="shared" si="6"/>
        <v>0.81349450331254769</v>
      </c>
      <c r="N27" s="153">
        <f t="shared" si="6"/>
        <v>0.78623597776758603</v>
      </c>
      <c r="O27" s="153">
        <f t="shared" si="6"/>
        <v>0.80420754634440461</v>
      </c>
      <c r="P27" s="154">
        <f t="shared" si="6"/>
        <v>0.79750459457666245</v>
      </c>
      <c r="Q27" s="153">
        <f t="shared" ref="Q27" si="7">Q23/Q$25</f>
        <v>0.82280532843915244</v>
      </c>
    </row>
    <row r="28" spans="1:17">
      <c r="A28" s="6" t="s">
        <v>38</v>
      </c>
      <c r="B28" s="157">
        <f t="shared" si="6"/>
        <v>0.147843126256122</v>
      </c>
      <c r="C28" s="157">
        <f t="shared" si="6"/>
        <v>0.1915669352162428</v>
      </c>
      <c r="D28" s="157">
        <f t="shared" si="6"/>
        <v>0.19670425870010794</v>
      </c>
      <c r="E28" s="157">
        <f t="shared" si="6"/>
        <v>0.19132652026527891</v>
      </c>
      <c r="F28" s="158">
        <f t="shared" si="6"/>
        <v>0.18274432546316194</v>
      </c>
      <c r="G28" s="157">
        <f t="shared" si="6"/>
        <v>0.18328543355495705</v>
      </c>
      <c r="H28" s="157">
        <f t="shared" si="6"/>
        <v>0.20991743127872148</v>
      </c>
      <c r="I28" s="157">
        <f t="shared" si="6"/>
        <v>0.21504388029767621</v>
      </c>
      <c r="J28" s="157">
        <f t="shared" si="6"/>
        <v>0.22977170767021879</v>
      </c>
      <c r="K28" s="158">
        <f t="shared" si="6"/>
        <v>0.21065916805821461</v>
      </c>
      <c r="L28" s="157">
        <f t="shared" si="6"/>
        <v>0.21641116020913589</v>
      </c>
      <c r="M28" s="157">
        <f t="shared" si="6"/>
        <v>0.18650549668745228</v>
      </c>
      <c r="N28" s="157">
        <f t="shared" si="6"/>
        <v>0.21376402223241392</v>
      </c>
      <c r="O28" s="157">
        <f t="shared" si="6"/>
        <v>0.19579245365559544</v>
      </c>
      <c r="P28" s="158">
        <f t="shared" si="6"/>
        <v>0.20249540542333755</v>
      </c>
      <c r="Q28" s="157">
        <f t="shared" ref="Q28" si="8">Q24/Q$25</f>
        <v>0.17719467156084756</v>
      </c>
    </row>
    <row r="30" spans="1:17">
      <c r="B30" s="160"/>
      <c r="C30" s="160"/>
      <c r="D30" s="160"/>
      <c r="E30" s="160"/>
      <c r="F30" s="169"/>
      <c r="G30" s="160"/>
      <c r="H30" s="160"/>
      <c r="I30" s="160"/>
      <c r="J30" s="160"/>
      <c r="K30" s="169"/>
      <c r="L30" s="160"/>
      <c r="M30" s="160"/>
      <c r="N30" s="160"/>
      <c r="O30" s="160"/>
      <c r="P30" s="169"/>
      <c r="Q30" s="160"/>
    </row>
    <row r="31" spans="1:17">
      <c r="A31" s="214" t="s">
        <v>39</v>
      </c>
      <c r="B31" s="214"/>
      <c r="C31" s="214"/>
      <c r="D31" s="214"/>
      <c r="E31" s="214"/>
      <c r="F31" s="214"/>
      <c r="G31" s="214"/>
      <c r="H31" s="214"/>
      <c r="I31" s="214"/>
      <c r="J31" s="214"/>
      <c r="K31" s="214"/>
      <c r="L31" s="214"/>
      <c r="M31" s="214"/>
      <c r="N31" s="214"/>
      <c r="O31" s="214"/>
      <c r="P31" s="214"/>
    </row>
    <row r="32" spans="1:17">
      <c r="A32" s="214" t="s">
        <v>22</v>
      </c>
      <c r="B32" s="214"/>
      <c r="C32" s="214"/>
      <c r="D32" s="214"/>
      <c r="E32" s="214"/>
      <c r="F32" s="214"/>
      <c r="G32" s="214"/>
      <c r="H32" s="214"/>
      <c r="I32" s="214"/>
      <c r="J32" s="214"/>
      <c r="K32" s="214"/>
      <c r="L32" s="214"/>
      <c r="M32" s="214"/>
      <c r="N32" s="214"/>
      <c r="O32" s="214"/>
      <c r="P32" s="214"/>
    </row>
    <row r="33" spans="1:17">
      <c r="A33" s="149"/>
      <c r="B33" s="149"/>
      <c r="C33" s="149"/>
      <c r="D33" s="149"/>
      <c r="E33" s="149"/>
      <c r="F33" s="149"/>
      <c r="G33" s="149"/>
      <c r="H33" s="149"/>
      <c r="I33" s="149"/>
      <c r="J33" s="149"/>
      <c r="K33" s="149"/>
      <c r="L33" s="149"/>
      <c r="M33" s="149"/>
      <c r="N33" s="149"/>
      <c r="O33" s="149"/>
      <c r="P33" s="149"/>
      <c r="Q33" s="149"/>
    </row>
    <row r="34" spans="1:17">
      <c r="B34" s="3" t="s">
        <v>23</v>
      </c>
      <c r="C34" s="3" t="s">
        <v>24</v>
      </c>
      <c r="D34" s="3" t="s">
        <v>25</v>
      </c>
      <c r="E34" s="3" t="s">
        <v>26</v>
      </c>
      <c r="F34" s="5" t="s">
        <v>27</v>
      </c>
      <c r="G34" s="3" t="s">
        <v>23</v>
      </c>
      <c r="H34" s="3" t="s">
        <v>24</v>
      </c>
      <c r="I34" s="3" t="s">
        <v>25</v>
      </c>
      <c r="J34" s="3" t="s">
        <v>26</v>
      </c>
      <c r="K34" s="5" t="s">
        <v>27</v>
      </c>
      <c r="L34" s="3" t="s">
        <v>23</v>
      </c>
      <c r="M34" s="3" t="s">
        <v>24</v>
      </c>
      <c r="N34" s="3" t="s">
        <v>25</v>
      </c>
      <c r="O34" s="3" t="s">
        <v>26</v>
      </c>
      <c r="P34" s="5" t="s">
        <v>27</v>
      </c>
      <c r="Q34" s="3" t="s">
        <v>23</v>
      </c>
    </row>
    <row r="35" spans="1:17">
      <c r="B35" s="9">
        <v>2021</v>
      </c>
      <c r="C35" s="9">
        <v>2021</v>
      </c>
      <c r="D35" s="9">
        <v>2021</v>
      </c>
      <c r="E35" s="9">
        <v>2021</v>
      </c>
      <c r="F35" s="11">
        <v>2021</v>
      </c>
      <c r="G35" s="9">
        <v>2022</v>
      </c>
      <c r="H35" s="9">
        <v>2022</v>
      </c>
      <c r="I35" s="9">
        <v>2022</v>
      </c>
      <c r="J35" s="9">
        <v>2022</v>
      </c>
      <c r="K35" s="11">
        <v>2022</v>
      </c>
      <c r="L35" s="9">
        <v>2023</v>
      </c>
      <c r="M35" s="9">
        <v>2023</v>
      </c>
      <c r="N35" s="9">
        <v>2023</v>
      </c>
      <c r="O35" s="9">
        <v>2023</v>
      </c>
      <c r="P35" s="11">
        <v>2023</v>
      </c>
      <c r="Q35" s="9">
        <v>2024</v>
      </c>
    </row>
    <row r="36" spans="1:17">
      <c r="A36" s="6" t="s">
        <v>40</v>
      </c>
      <c r="B36" s="170">
        <v>117036</v>
      </c>
      <c r="C36" s="170">
        <v>126120</v>
      </c>
      <c r="D36" s="170">
        <v>117196</v>
      </c>
      <c r="E36" s="170">
        <v>129150</v>
      </c>
      <c r="F36" s="171">
        <f>SUM(B36:E36)</f>
        <v>489502</v>
      </c>
      <c r="G36" s="170">
        <v>142209.02300616956</v>
      </c>
      <c r="H36" s="170">
        <v>148123.08635161005</v>
      </c>
      <c r="I36" s="170">
        <v>147278.93731833715</v>
      </c>
      <c r="J36" s="170">
        <v>165135.04639146969</v>
      </c>
      <c r="K36" s="171">
        <f>SUM(G36:J36)</f>
        <v>602746.09306758642</v>
      </c>
      <c r="L36" s="170">
        <v>167827.19643414576</v>
      </c>
      <c r="M36" s="170">
        <v>178474.86871727023</v>
      </c>
      <c r="N36" s="170">
        <v>165960.60347115883</v>
      </c>
      <c r="O36" s="170">
        <v>199846.76163683701</v>
      </c>
      <c r="P36" s="171">
        <f>SUM(L36:O36)</f>
        <v>712109.43025941181</v>
      </c>
      <c r="Q36" s="170">
        <v>200434</v>
      </c>
    </row>
    <row r="37" spans="1:17">
      <c r="A37" s="12" t="s">
        <v>41</v>
      </c>
      <c r="B37" s="172">
        <v>11435</v>
      </c>
      <c r="C37" s="172">
        <v>17481</v>
      </c>
      <c r="D37" s="172">
        <v>19569</v>
      </c>
      <c r="E37" s="172">
        <v>23215</v>
      </c>
      <c r="F37" s="173">
        <f>SUM(B37:E37)</f>
        <v>71700</v>
      </c>
      <c r="G37" s="172">
        <v>25667.002888100415</v>
      </c>
      <c r="H37" s="172">
        <v>29066.298910269947</v>
      </c>
      <c r="I37" s="172">
        <v>31555.726342073162</v>
      </c>
      <c r="J37" s="172">
        <v>41152.720055231905</v>
      </c>
      <c r="K37" s="174">
        <f>SUM(G37:J37)</f>
        <v>127441.74819567543</v>
      </c>
      <c r="L37" s="172">
        <v>39737.018372013088</v>
      </c>
      <c r="M37" s="172">
        <v>37958.825476630387</v>
      </c>
      <c r="N37" s="172">
        <v>35076.561587179502</v>
      </c>
      <c r="O37" s="172">
        <v>52738.746078083197</v>
      </c>
      <c r="P37" s="174">
        <v>165512</v>
      </c>
      <c r="Q37" s="172">
        <v>65460</v>
      </c>
    </row>
    <row r="38" spans="1:17" ht="13.8" thickBot="1">
      <c r="A38" s="164" t="s">
        <v>36</v>
      </c>
      <c r="B38" s="175">
        <f>B8</f>
        <v>128471</v>
      </c>
      <c r="C38" s="175">
        <f>C8</f>
        <v>143601</v>
      </c>
      <c r="D38" s="175">
        <f>D8</f>
        <v>136765</v>
      </c>
      <c r="E38" s="175">
        <f>E8</f>
        <v>152365</v>
      </c>
      <c r="F38" s="176">
        <f>F8</f>
        <v>561202</v>
      </c>
      <c r="G38" s="165">
        <f t="shared" ref="G38:J38" si="9">G36+G37</f>
        <v>167876.02589426999</v>
      </c>
      <c r="H38" s="165">
        <f t="shared" si="9"/>
        <v>177189.38526188</v>
      </c>
      <c r="I38" s="165">
        <f t="shared" si="9"/>
        <v>178834.66366041033</v>
      </c>
      <c r="J38" s="165">
        <f t="shared" si="9"/>
        <v>206287.7664467016</v>
      </c>
      <c r="K38" s="176">
        <f>K8</f>
        <v>730187.84126326186</v>
      </c>
      <c r="L38" s="165">
        <f t="shared" ref="L38:O38" si="10">L36+L37</f>
        <v>207564.21480615885</v>
      </c>
      <c r="M38" s="165">
        <f t="shared" si="10"/>
        <v>216433.69419390062</v>
      </c>
      <c r="N38" s="165">
        <f t="shared" si="10"/>
        <v>201037.16505833832</v>
      </c>
      <c r="O38" s="165">
        <f t="shared" si="10"/>
        <v>252585.50771492021</v>
      </c>
      <c r="P38" s="176">
        <f>P8</f>
        <v>877620.581773318</v>
      </c>
      <c r="Q38" s="165">
        <f t="shared" ref="Q38" si="11">Q36+Q37</f>
        <v>265894</v>
      </c>
    </row>
    <row r="39" spans="1:17" ht="13.8" thickTop="1">
      <c r="B39" s="155"/>
      <c r="C39" s="155"/>
      <c r="D39" s="155"/>
      <c r="E39" s="155"/>
      <c r="F39" s="177"/>
      <c r="G39" s="167"/>
      <c r="H39" s="167"/>
      <c r="I39" s="167"/>
      <c r="J39" s="167"/>
      <c r="K39" s="177"/>
      <c r="L39" s="167"/>
      <c r="M39" s="167"/>
      <c r="N39" s="167"/>
      <c r="O39" s="167"/>
      <c r="P39" s="177"/>
      <c r="Q39" s="167"/>
    </row>
    <row r="40" spans="1:17">
      <c r="A40" s="6" t="s">
        <v>42</v>
      </c>
      <c r="B40" s="178">
        <f t="shared" ref="B40:P41" si="12">B36/B$38</f>
        <v>0.91099158564967975</v>
      </c>
      <c r="C40" s="178">
        <f t="shared" si="12"/>
        <v>0.87826686443687718</v>
      </c>
      <c r="D40" s="178">
        <f t="shared" si="12"/>
        <v>0.85691514641903999</v>
      </c>
      <c r="E40" s="178">
        <f t="shared" si="12"/>
        <v>0.84763561185311587</v>
      </c>
      <c r="F40" s="179">
        <f t="shared" si="12"/>
        <v>0.87223851661255658</v>
      </c>
      <c r="G40" s="178">
        <f t="shared" si="12"/>
        <v>0.84710739516632494</v>
      </c>
      <c r="H40" s="178">
        <f t="shared" si="12"/>
        <v>0.83595914130346505</v>
      </c>
      <c r="I40" s="178">
        <f t="shared" si="12"/>
        <v>0.82354804322502917</v>
      </c>
      <c r="J40" s="178">
        <f t="shared" si="12"/>
        <v>0.80050818929262824</v>
      </c>
      <c r="K40" s="180">
        <f t="shared" si="12"/>
        <v>0.82546717297401884</v>
      </c>
      <c r="L40" s="178">
        <f t="shared" si="12"/>
        <v>0.80855554311651023</v>
      </c>
      <c r="M40" s="178">
        <f t="shared" si="12"/>
        <v>0.82461683880596026</v>
      </c>
      <c r="N40" s="178">
        <f t="shared" si="12"/>
        <v>0.82552200446618551</v>
      </c>
      <c r="O40" s="178">
        <f t="shared" si="12"/>
        <v>0.79120438636722334</v>
      </c>
      <c r="P40" s="179">
        <f t="shared" si="12"/>
        <v>0.81140921834413371</v>
      </c>
      <c r="Q40" s="178">
        <f>Q36/Q$38</f>
        <v>0.75381166931183108</v>
      </c>
    </row>
    <row r="41" spans="1:17">
      <c r="A41" s="6" t="s">
        <v>43</v>
      </c>
      <c r="B41" s="181">
        <f t="shared" si="12"/>
        <v>8.9008414350320308E-2</v>
      </c>
      <c r="C41" s="181">
        <f t="shared" si="12"/>
        <v>0.12173313556312282</v>
      </c>
      <c r="D41" s="181">
        <f t="shared" si="12"/>
        <v>0.14308485358096004</v>
      </c>
      <c r="E41" s="181">
        <f t="shared" si="12"/>
        <v>0.15236438814688413</v>
      </c>
      <c r="F41" s="182">
        <f t="shared" si="12"/>
        <v>0.12776148338744339</v>
      </c>
      <c r="G41" s="181">
        <f t="shared" si="12"/>
        <v>0.15289260483367501</v>
      </c>
      <c r="H41" s="181">
        <f t="shared" si="12"/>
        <v>0.16404085869653492</v>
      </c>
      <c r="I41" s="181">
        <f t="shared" si="12"/>
        <v>0.17645195677497078</v>
      </c>
      <c r="J41" s="181">
        <f t="shared" si="12"/>
        <v>0.19949181070737174</v>
      </c>
      <c r="K41" s="183">
        <f t="shared" si="12"/>
        <v>0.17453282702598111</v>
      </c>
      <c r="L41" s="181">
        <f t="shared" si="12"/>
        <v>0.19144445688348977</v>
      </c>
      <c r="M41" s="181">
        <f t="shared" si="12"/>
        <v>0.17538316119403979</v>
      </c>
      <c r="N41" s="181">
        <f t="shared" si="12"/>
        <v>0.1744779955338146</v>
      </c>
      <c r="O41" s="181">
        <f t="shared" si="12"/>
        <v>0.2087956136327766</v>
      </c>
      <c r="P41" s="182">
        <f t="shared" si="12"/>
        <v>0.18859174845873242</v>
      </c>
      <c r="Q41" s="181">
        <f>Q37/Q$38</f>
        <v>0.24618833068816898</v>
      </c>
    </row>
    <row r="42" spans="1:17" ht="13.8">
      <c r="A42" s="184"/>
      <c r="B42" s="185"/>
    </row>
    <row r="43" spans="1:17" ht="13.8">
      <c r="A43" s="184"/>
      <c r="B43" s="185"/>
    </row>
    <row r="44" spans="1:17">
      <c r="A44" s="214" t="s">
        <v>44</v>
      </c>
      <c r="B44" s="214"/>
      <c r="C44" s="214"/>
      <c r="D44" s="214"/>
      <c r="E44" s="214"/>
      <c r="F44" s="214"/>
      <c r="G44" s="214"/>
      <c r="H44" s="214"/>
      <c r="I44" s="214"/>
      <c r="J44" s="214"/>
      <c r="K44" s="214"/>
      <c r="L44" s="214"/>
      <c r="M44" s="214"/>
      <c r="N44" s="214"/>
      <c r="O44" s="214"/>
      <c r="P44" s="214"/>
    </row>
    <row r="45" spans="1:17">
      <c r="A45" s="214" t="s">
        <v>22</v>
      </c>
      <c r="B45" s="214"/>
      <c r="C45" s="214"/>
      <c r="D45" s="214"/>
      <c r="E45" s="214"/>
      <c r="F45" s="214"/>
      <c r="G45" s="214"/>
      <c r="H45" s="214"/>
      <c r="I45" s="214"/>
      <c r="J45" s="214"/>
      <c r="K45" s="214"/>
      <c r="L45" s="214"/>
      <c r="M45" s="214"/>
      <c r="N45" s="214"/>
      <c r="O45" s="214"/>
      <c r="P45" s="214"/>
    </row>
    <row r="46" spans="1:17">
      <c r="A46" s="149"/>
      <c r="B46" s="149"/>
      <c r="C46" s="149"/>
      <c r="D46" s="149"/>
      <c r="E46" s="149"/>
      <c r="F46" s="149"/>
      <c r="G46" s="149"/>
      <c r="H46" s="149"/>
      <c r="I46" s="149"/>
      <c r="J46" s="149"/>
      <c r="K46" s="149"/>
      <c r="L46" s="149"/>
      <c r="M46" s="149"/>
      <c r="N46" s="149"/>
      <c r="O46" s="149"/>
      <c r="P46" s="149"/>
      <c r="Q46" s="149"/>
    </row>
    <row r="47" spans="1:17">
      <c r="A47" s="6"/>
      <c r="B47" s="3" t="s">
        <v>23</v>
      </c>
      <c r="C47" s="3" t="s">
        <v>24</v>
      </c>
      <c r="D47" s="3" t="s">
        <v>25</v>
      </c>
      <c r="E47" s="3" t="s">
        <v>26</v>
      </c>
      <c r="F47" s="5" t="s">
        <v>27</v>
      </c>
      <c r="G47" s="3" t="s">
        <v>23</v>
      </c>
      <c r="H47" s="3" t="s">
        <v>24</v>
      </c>
      <c r="I47" s="3" t="s">
        <v>25</v>
      </c>
      <c r="J47" s="3" t="s">
        <v>26</v>
      </c>
      <c r="K47" s="5" t="s">
        <v>27</v>
      </c>
      <c r="L47" s="3" t="s">
        <v>23</v>
      </c>
      <c r="M47" s="3" t="s">
        <v>24</v>
      </c>
      <c r="N47" s="3" t="s">
        <v>25</v>
      </c>
      <c r="O47" s="3" t="s">
        <v>26</v>
      </c>
      <c r="P47" s="5" t="s">
        <v>27</v>
      </c>
      <c r="Q47" s="3" t="s">
        <v>23</v>
      </c>
    </row>
    <row r="48" spans="1:17" ht="14.4">
      <c r="A48" s="42"/>
      <c r="B48" s="9">
        <v>2021</v>
      </c>
      <c r="C48" s="9">
        <v>2021</v>
      </c>
      <c r="D48" s="9">
        <v>2021</v>
      </c>
      <c r="E48" s="9">
        <v>2021</v>
      </c>
      <c r="F48" s="11">
        <v>2021</v>
      </c>
      <c r="G48" s="9">
        <v>2022</v>
      </c>
      <c r="H48" s="9">
        <v>2022</v>
      </c>
      <c r="I48" s="9">
        <v>2022</v>
      </c>
      <c r="J48" s="9">
        <v>2022</v>
      </c>
      <c r="K48" s="11">
        <v>2022</v>
      </c>
      <c r="L48" s="9">
        <v>2023</v>
      </c>
      <c r="M48" s="9">
        <v>2023</v>
      </c>
      <c r="N48" s="9">
        <v>2023</v>
      </c>
      <c r="O48" s="9">
        <v>2023</v>
      </c>
      <c r="P48" s="11">
        <v>2023</v>
      </c>
      <c r="Q48" s="9">
        <v>2024</v>
      </c>
    </row>
    <row r="49" spans="1:17" s="15" customFormat="1" ht="27.6">
      <c r="A49" s="47" t="s">
        <v>45</v>
      </c>
      <c r="B49" s="186">
        <v>2349</v>
      </c>
      <c r="C49" s="186">
        <v>15301</v>
      </c>
      <c r="D49" s="186">
        <v>-9036</v>
      </c>
      <c r="E49" s="186">
        <v>4173</v>
      </c>
      <c r="F49" s="187">
        <v>12787</v>
      </c>
      <c r="G49" s="186">
        <v>8208</v>
      </c>
      <c r="H49" s="188">
        <v>22816</v>
      </c>
      <c r="I49" s="189">
        <v>12750</v>
      </c>
      <c r="J49" s="186">
        <v>-33283</v>
      </c>
      <c r="K49" s="187">
        <v>10491</v>
      </c>
      <c r="L49" s="186">
        <v>6810</v>
      </c>
      <c r="M49" s="188">
        <v>33</v>
      </c>
      <c r="N49" s="189">
        <v>4615</v>
      </c>
      <c r="O49" s="189">
        <v>23187</v>
      </c>
      <c r="P49" s="210">
        <v>34645</v>
      </c>
      <c r="Q49" s="186">
        <v>-649</v>
      </c>
    </row>
    <row r="50" spans="1:17" ht="13.8">
      <c r="A50" s="54" t="s">
        <v>46</v>
      </c>
      <c r="B50" s="53">
        <v>-1709</v>
      </c>
      <c r="C50" s="53">
        <v>-1815</v>
      </c>
      <c r="D50" s="53">
        <v>-1575</v>
      </c>
      <c r="E50" s="53">
        <v>-198</v>
      </c>
      <c r="F50" s="55">
        <v>-5297</v>
      </c>
      <c r="G50" s="53">
        <v>-86</v>
      </c>
      <c r="H50" s="52">
        <v>-638</v>
      </c>
      <c r="I50" s="56">
        <v>-1991</v>
      </c>
      <c r="J50" s="49">
        <v>-2535</v>
      </c>
      <c r="K50" s="50">
        <v>-5250</v>
      </c>
      <c r="L50" s="49">
        <v>-4885</v>
      </c>
      <c r="M50" s="52">
        <v>-1717</v>
      </c>
      <c r="N50" s="56">
        <v>-3179</v>
      </c>
      <c r="O50" s="56">
        <v>-3067</v>
      </c>
      <c r="P50" s="57">
        <v>-12848</v>
      </c>
      <c r="Q50" s="49">
        <v>-2012</v>
      </c>
    </row>
    <row r="51" spans="1:17" ht="13.8">
      <c r="A51" s="54" t="s">
        <v>47</v>
      </c>
      <c r="B51" s="53">
        <v>7701</v>
      </c>
      <c r="C51" s="53">
        <v>7638</v>
      </c>
      <c r="D51" s="53">
        <v>8498</v>
      </c>
      <c r="E51" s="53">
        <v>8703</v>
      </c>
      <c r="F51" s="55">
        <v>32540</v>
      </c>
      <c r="G51" s="53">
        <v>8922</v>
      </c>
      <c r="H51" s="52">
        <v>9212</v>
      </c>
      <c r="I51" s="53">
        <v>11312</v>
      </c>
      <c r="J51" s="49">
        <v>12001</v>
      </c>
      <c r="K51" s="50">
        <v>41447</v>
      </c>
      <c r="L51" s="49">
        <v>5040</v>
      </c>
      <c r="M51" s="52">
        <v>7077</v>
      </c>
      <c r="N51" s="53">
        <v>5554</v>
      </c>
      <c r="O51" s="53">
        <v>16059</v>
      </c>
      <c r="P51" s="55">
        <v>33731</v>
      </c>
      <c r="Q51" s="49">
        <v>18749</v>
      </c>
    </row>
    <row r="52" spans="1:17" ht="13.8">
      <c r="A52" s="54" t="s">
        <v>48</v>
      </c>
      <c r="B52" s="49">
        <v>36204</v>
      </c>
      <c r="C52" s="49">
        <v>27885</v>
      </c>
      <c r="D52" s="49">
        <v>27182</v>
      </c>
      <c r="E52" s="49">
        <v>38104</v>
      </c>
      <c r="F52" s="50">
        <v>129375</v>
      </c>
      <c r="G52" s="49">
        <v>52470</v>
      </c>
      <c r="H52" s="52">
        <v>49102</v>
      </c>
      <c r="I52" s="56">
        <v>31760</v>
      </c>
      <c r="J52" s="49">
        <v>51481</v>
      </c>
      <c r="K52" s="50">
        <v>184813</v>
      </c>
      <c r="L52" s="49">
        <v>47648</v>
      </c>
      <c r="M52" s="52">
        <v>42319</v>
      </c>
      <c r="N52" s="56">
        <v>38184</v>
      </c>
      <c r="O52" s="56">
        <v>78210</v>
      </c>
      <c r="P52" s="57">
        <v>206362</v>
      </c>
      <c r="Q52" s="49">
        <v>76856</v>
      </c>
    </row>
    <row r="53" spans="1:17" ht="13.8">
      <c r="A53" s="54" t="s">
        <v>49</v>
      </c>
      <c r="B53" s="49">
        <v>-29435</v>
      </c>
      <c r="C53" s="53">
        <v>-19428</v>
      </c>
      <c r="D53" s="49">
        <v>-17444</v>
      </c>
      <c r="E53" s="49">
        <v>-28005</v>
      </c>
      <c r="F53" s="50">
        <v>-94312</v>
      </c>
      <c r="G53" s="49">
        <v>-42268</v>
      </c>
      <c r="H53" s="52">
        <v>-37857</v>
      </c>
      <c r="I53" s="56">
        <v>-20668</v>
      </c>
      <c r="J53" s="49">
        <v>-39407</v>
      </c>
      <c r="K53" s="50">
        <v>-140200</v>
      </c>
      <c r="L53" s="49">
        <v>-37190</v>
      </c>
      <c r="M53" s="52">
        <v>-31125</v>
      </c>
      <c r="N53" s="56">
        <v>-26372</v>
      </c>
      <c r="O53" s="56">
        <v>-65331</v>
      </c>
      <c r="P53" s="57">
        <v>-160017</v>
      </c>
      <c r="Q53" s="49">
        <v>-64871.003040805015</v>
      </c>
    </row>
    <row r="54" spans="1:17" ht="13.8">
      <c r="A54" s="54" t="s">
        <v>50</v>
      </c>
      <c r="B54" s="53">
        <v>6752</v>
      </c>
      <c r="C54" s="53">
        <v>-8135</v>
      </c>
      <c r="D54" s="53">
        <v>4892</v>
      </c>
      <c r="E54" s="53">
        <v>-8946</v>
      </c>
      <c r="F54" s="55">
        <v>-5437</v>
      </c>
      <c r="G54" s="53">
        <v>-10419</v>
      </c>
      <c r="H54" s="52">
        <v>-18436</v>
      </c>
      <c r="I54" s="56">
        <v>-11003</v>
      </c>
      <c r="J54" s="49">
        <v>13168</v>
      </c>
      <c r="K54" s="50">
        <v>-26690</v>
      </c>
      <c r="L54" s="49">
        <v>3719</v>
      </c>
      <c r="M54" s="52">
        <v>1182</v>
      </c>
      <c r="N54" s="56">
        <v>-1187</v>
      </c>
      <c r="O54" s="56">
        <v>-26919</v>
      </c>
      <c r="P54" s="57">
        <v>-23205</v>
      </c>
      <c r="Q54" s="49">
        <v>14466</v>
      </c>
    </row>
    <row r="55" spans="1:17" ht="13.8">
      <c r="A55" s="54" t="s">
        <v>51</v>
      </c>
      <c r="B55" s="49">
        <v>3867</v>
      </c>
      <c r="C55" s="49">
        <v>4655</v>
      </c>
      <c r="D55" s="49">
        <v>5148</v>
      </c>
      <c r="E55" s="49">
        <v>1761</v>
      </c>
      <c r="F55" s="50">
        <v>15431</v>
      </c>
      <c r="G55" s="49">
        <v>3911</v>
      </c>
      <c r="H55" s="52">
        <v>8776</v>
      </c>
      <c r="I55" s="56">
        <v>7348</v>
      </c>
      <c r="J55" s="49">
        <v>8602</v>
      </c>
      <c r="K55" s="50">
        <v>28637</v>
      </c>
      <c r="L55" s="49">
        <v>8954</v>
      </c>
      <c r="M55" s="52">
        <v>11108</v>
      </c>
      <c r="N55" s="56">
        <v>11368</v>
      </c>
      <c r="O55" s="56">
        <v>8283</v>
      </c>
      <c r="P55" s="57">
        <v>39712.00748648135</v>
      </c>
      <c r="Q55" s="49">
        <v>2070.689045422781</v>
      </c>
    </row>
    <row r="56" spans="1:17" ht="13.8">
      <c r="A56" s="54" t="s">
        <v>52</v>
      </c>
      <c r="B56" s="79" t="s">
        <v>53</v>
      </c>
      <c r="C56" s="79" t="s">
        <v>53</v>
      </c>
      <c r="D56" s="79" t="s">
        <v>53</v>
      </c>
      <c r="E56" s="79" t="s">
        <v>53</v>
      </c>
      <c r="F56" s="139" t="s">
        <v>53</v>
      </c>
      <c r="G56" s="79" t="s">
        <v>53</v>
      </c>
      <c r="H56" s="79" t="s">
        <v>53</v>
      </c>
      <c r="I56" s="79" t="s">
        <v>53</v>
      </c>
      <c r="J56" s="49">
        <v>5528</v>
      </c>
      <c r="K56" s="50">
        <v>5528</v>
      </c>
      <c r="L56" s="79" t="s">
        <v>53</v>
      </c>
      <c r="M56" s="79" t="s">
        <v>53</v>
      </c>
      <c r="N56" s="79" t="s">
        <v>53</v>
      </c>
      <c r="O56" s="56">
        <v>8005</v>
      </c>
      <c r="P56" s="57">
        <v>8005</v>
      </c>
      <c r="Q56" s="79">
        <v>1620.1162035592681</v>
      </c>
    </row>
    <row r="57" spans="1:17" ht="13.8">
      <c r="A57" s="54" t="s">
        <v>54</v>
      </c>
      <c r="B57" s="79" t="s">
        <v>53</v>
      </c>
      <c r="C57" s="79" t="s">
        <v>53</v>
      </c>
      <c r="D57" s="79" t="s">
        <v>53</v>
      </c>
      <c r="E57" s="79" t="s">
        <v>53</v>
      </c>
      <c r="F57" s="139" t="s">
        <v>53</v>
      </c>
      <c r="G57" s="49">
        <v>1284</v>
      </c>
      <c r="H57" s="52">
        <v>1887</v>
      </c>
      <c r="I57" s="56">
        <v>2975</v>
      </c>
      <c r="J57" s="49">
        <v>12899</v>
      </c>
      <c r="K57" s="50">
        <v>19045</v>
      </c>
      <c r="L57" s="79" t="s">
        <v>53</v>
      </c>
      <c r="M57" s="79" t="s">
        <v>53</v>
      </c>
      <c r="N57" s="79" t="s">
        <v>53</v>
      </c>
      <c r="O57" s="79" t="s">
        <v>53</v>
      </c>
      <c r="P57" s="139" t="s">
        <v>53</v>
      </c>
      <c r="Q57" s="79" t="s">
        <v>53</v>
      </c>
    </row>
    <row r="58" spans="1:17" ht="13.8">
      <c r="A58" s="54" t="s">
        <v>55</v>
      </c>
      <c r="B58" s="79" t="s">
        <v>53</v>
      </c>
      <c r="C58" s="79" t="s">
        <v>53</v>
      </c>
      <c r="D58" s="79" t="s">
        <v>53</v>
      </c>
      <c r="E58" s="79" t="s">
        <v>53</v>
      </c>
      <c r="F58" s="139" t="s">
        <v>53</v>
      </c>
      <c r="G58" s="79" t="s">
        <v>53</v>
      </c>
      <c r="H58" s="79" t="s">
        <v>53</v>
      </c>
      <c r="I58" s="56">
        <v>1167</v>
      </c>
      <c r="J58" s="49">
        <v>2818</v>
      </c>
      <c r="K58" s="50">
        <v>3985</v>
      </c>
      <c r="L58" s="53">
        <v>2356</v>
      </c>
      <c r="M58" s="52">
        <v>1344</v>
      </c>
      <c r="N58" s="79" t="s">
        <v>53</v>
      </c>
      <c r="O58" s="79" t="s">
        <v>53</v>
      </c>
      <c r="P58" s="57">
        <v>3699</v>
      </c>
      <c r="Q58" s="79" t="s">
        <v>53</v>
      </c>
    </row>
    <row r="59" spans="1:17" ht="13.8">
      <c r="A59" s="54" t="s">
        <v>56</v>
      </c>
      <c r="B59" s="79" t="s">
        <v>53</v>
      </c>
      <c r="C59" s="79" t="s">
        <v>53</v>
      </c>
      <c r="D59" s="79" t="s">
        <v>53</v>
      </c>
      <c r="E59" s="79" t="s">
        <v>53</v>
      </c>
      <c r="F59" s="139" t="s">
        <v>53</v>
      </c>
      <c r="G59" s="79" t="s">
        <v>53</v>
      </c>
      <c r="H59" s="79" t="s">
        <v>53</v>
      </c>
      <c r="I59" s="79" t="s">
        <v>53</v>
      </c>
      <c r="J59" s="79" t="s">
        <v>53</v>
      </c>
      <c r="K59" s="139" t="s">
        <v>53</v>
      </c>
      <c r="L59" s="79" t="s">
        <v>53</v>
      </c>
      <c r="M59" s="52">
        <v>8018</v>
      </c>
      <c r="N59" s="56">
        <v>5600</v>
      </c>
      <c r="O59" s="56">
        <v>-14</v>
      </c>
      <c r="P59" s="57">
        <v>13604</v>
      </c>
      <c r="Q59" s="79" t="s">
        <v>53</v>
      </c>
    </row>
    <row r="60" spans="1:17" ht="13.8">
      <c r="A60" s="54" t="s">
        <v>57</v>
      </c>
      <c r="B60" s="79" t="s">
        <v>53</v>
      </c>
      <c r="C60" s="79" t="s">
        <v>53</v>
      </c>
      <c r="D60" s="79" t="s">
        <v>53</v>
      </c>
      <c r="E60" s="79" t="s">
        <v>53</v>
      </c>
      <c r="F60" s="139" t="s">
        <v>53</v>
      </c>
      <c r="G60" s="79" t="s">
        <v>53</v>
      </c>
      <c r="H60" s="79" t="s">
        <v>53</v>
      </c>
      <c r="I60" s="79" t="s">
        <v>53</v>
      </c>
      <c r="J60" s="79" t="s">
        <v>53</v>
      </c>
      <c r="K60" s="139" t="s">
        <v>53</v>
      </c>
      <c r="L60" s="79" t="s">
        <v>53</v>
      </c>
      <c r="M60" s="79" t="s">
        <v>53</v>
      </c>
      <c r="N60" s="56">
        <v>9854</v>
      </c>
      <c r="O60" s="79" t="s">
        <v>53</v>
      </c>
      <c r="P60" s="57">
        <v>9854</v>
      </c>
      <c r="Q60" s="79" t="s">
        <v>53</v>
      </c>
    </row>
    <row r="61" spans="1:17" ht="13.8">
      <c r="A61" s="54" t="s">
        <v>58</v>
      </c>
      <c r="B61" s="60">
        <v>260</v>
      </c>
      <c r="C61" s="79" t="s">
        <v>53</v>
      </c>
      <c r="D61" s="60">
        <v>165</v>
      </c>
      <c r="E61" s="60">
        <v>5464</v>
      </c>
      <c r="F61" s="59">
        <v>5889</v>
      </c>
      <c r="G61" s="53">
        <v>28</v>
      </c>
      <c r="H61" s="52">
        <v>148</v>
      </c>
      <c r="I61" s="56">
        <v>-18</v>
      </c>
      <c r="J61" s="49">
        <v>-163</v>
      </c>
      <c r="K61" s="50">
        <v>-5</v>
      </c>
      <c r="L61" s="79" t="s">
        <v>53</v>
      </c>
      <c r="M61" s="51">
        <v>202</v>
      </c>
      <c r="N61" s="79" t="s">
        <v>53</v>
      </c>
      <c r="O61" s="79" t="s">
        <v>53</v>
      </c>
      <c r="P61" s="57">
        <v>202.49063000000001</v>
      </c>
      <c r="Q61" s="79" t="s">
        <v>53</v>
      </c>
    </row>
    <row r="62" spans="1:17" ht="12.9" customHeight="1">
      <c r="A62" s="54" t="s">
        <v>59</v>
      </c>
      <c r="B62" s="79" t="s">
        <v>53</v>
      </c>
      <c r="C62" s="79" t="s">
        <v>53</v>
      </c>
      <c r="D62" s="79" t="s">
        <v>53</v>
      </c>
      <c r="E62" s="79" t="s">
        <v>53</v>
      </c>
      <c r="F62" s="139" t="s">
        <v>53</v>
      </c>
      <c r="G62" s="79" t="s">
        <v>53</v>
      </c>
      <c r="H62" s="52">
        <v>-7698</v>
      </c>
      <c r="I62" s="79" t="s">
        <v>53</v>
      </c>
      <c r="J62" s="79" t="s">
        <v>53</v>
      </c>
      <c r="K62" s="50">
        <v>-7698</v>
      </c>
      <c r="L62" s="79" t="s">
        <v>53</v>
      </c>
      <c r="M62" s="79" t="s">
        <v>53</v>
      </c>
      <c r="N62" s="79" t="s">
        <v>53</v>
      </c>
      <c r="O62" s="79" t="s">
        <v>53</v>
      </c>
      <c r="P62" s="139" t="s">
        <v>53</v>
      </c>
      <c r="Q62" s="79" t="s">
        <v>53</v>
      </c>
    </row>
    <row r="63" spans="1:17" ht="13.8">
      <c r="A63" s="54" t="s">
        <v>60</v>
      </c>
      <c r="B63" s="79" t="s">
        <v>53</v>
      </c>
      <c r="C63" s="79" t="s">
        <v>53</v>
      </c>
      <c r="D63" s="79" t="s">
        <v>53</v>
      </c>
      <c r="E63" s="79" t="s">
        <v>53</v>
      </c>
      <c r="F63" s="139" t="s">
        <v>53</v>
      </c>
      <c r="G63" s="49">
        <v>1425</v>
      </c>
      <c r="H63" s="52">
        <v>1114</v>
      </c>
      <c r="I63" s="56">
        <v>946</v>
      </c>
      <c r="J63" s="49">
        <v>813</v>
      </c>
      <c r="K63" s="50">
        <v>4298</v>
      </c>
      <c r="L63" s="53">
        <v>245</v>
      </c>
      <c r="M63" s="61">
        <v>59</v>
      </c>
      <c r="N63" s="56">
        <v>100</v>
      </c>
      <c r="O63" s="56">
        <v>101</v>
      </c>
      <c r="P63" s="62">
        <v>505</v>
      </c>
      <c r="Q63" s="79" t="s">
        <v>53</v>
      </c>
    </row>
    <row r="64" spans="1:17" ht="13.8">
      <c r="A64" s="54" t="s">
        <v>61</v>
      </c>
      <c r="B64" s="79" t="s">
        <v>53</v>
      </c>
      <c r="C64" s="79" t="s">
        <v>53</v>
      </c>
      <c r="D64" s="79" t="s">
        <v>53</v>
      </c>
      <c r="E64" s="79" t="s">
        <v>53</v>
      </c>
      <c r="F64" s="139" t="s">
        <v>53</v>
      </c>
      <c r="G64" s="49">
        <v>147</v>
      </c>
      <c r="H64" s="79" t="s">
        <v>53</v>
      </c>
      <c r="I64" s="79" t="s">
        <v>53</v>
      </c>
      <c r="J64" s="79" t="s">
        <v>53</v>
      </c>
      <c r="K64" s="50">
        <v>146</v>
      </c>
      <c r="L64" s="79" t="s">
        <v>53</v>
      </c>
      <c r="M64" s="79" t="s">
        <v>53</v>
      </c>
      <c r="N64" s="79" t="s">
        <v>53</v>
      </c>
      <c r="O64" s="79" t="s">
        <v>53</v>
      </c>
      <c r="P64" s="139" t="s">
        <v>53</v>
      </c>
      <c r="Q64" s="79" t="s">
        <v>53</v>
      </c>
    </row>
    <row r="65" spans="1:17" ht="13.8">
      <c r="A65" s="54" t="s">
        <v>62</v>
      </c>
      <c r="B65" s="53">
        <v>2181</v>
      </c>
      <c r="C65" s="53">
        <v>5496</v>
      </c>
      <c r="D65" s="53">
        <v>3047</v>
      </c>
      <c r="E65" s="53">
        <v>313</v>
      </c>
      <c r="F65" s="63">
        <v>11037</v>
      </c>
      <c r="G65" s="53">
        <v>3079</v>
      </c>
      <c r="H65" s="52">
        <v>-873</v>
      </c>
      <c r="I65" s="53">
        <v>1906</v>
      </c>
      <c r="J65" s="49">
        <v>3187</v>
      </c>
      <c r="K65" s="50">
        <v>7299</v>
      </c>
      <c r="L65" s="49">
        <v>3973</v>
      </c>
      <c r="M65" s="52">
        <v>1602</v>
      </c>
      <c r="N65" s="53">
        <v>5949</v>
      </c>
      <c r="O65" s="53">
        <v>1027</v>
      </c>
      <c r="P65" s="62">
        <v>12551</v>
      </c>
      <c r="Q65" s="49">
        <v>960</v>
      </c>
    </row>
    <row r="66" spans="1:17" ht="14.4" thickBot="1">
      <c r="A66" s="64" t="s">
        <v>31</v>
      </c>
      <c r="B66" s="190">
        <f t="shared" ref="B66:P66" si="13">SUM(B49:B65)</f>
        <v>28170</v>
      </c>
      <c r="C66" s="190">
        <f t="shared" si="13"/>
        <v>31597</v>
      </c>
      <c r="D66" s="190">
        <f t="shared" si="13"/>
        <v>20877</v>
      </c>
      <c r="E66" s="190">
        <f t="shared" si="13"/>
        <v>21369</v>
      </c>
      <c r="F66" s="191">
        <f t="shared" si="13"/>
        <v>102013</v>
      </c>
      <c r="G66" s="190">
        <f t="shared" si="13"/>
        <v>26701</v>
      </c>
      <c r="H66" s="190">
        <f t="shared" si="13"/>
        <v>27553</v>
      </c>
      <c r="I66" s="190">
        <f t="shared" si="13"/>
        <v>36484</v>
      </c>
      <c r="J66" s="190">
        <f t="shared" si="13"/>
        <v>35109</v>
      </c>
      <c r="K66" s="191">
        <f t="shared" si="13"/>
        <v>125846</v>
      </c>
      <c r="L66" s="190">
        <f t="shared" si="13"/>
        <v>36670</v>
      </c>
      <c r="M66" s="190">
        <f t="shared" si="13"/>
        <v>40102</v>
      </c>
      <c r="N66" s="190">
        <f t="shared" si="13"/>
        <v>50486</v>
      </c>
      <c r="O66" s="190">
        <f t="shared" si="13"/>
        <v>39541</v>
      </c>
      <c r="P66" s="191">
        <f t="shared" si="13"/>
        <v>166800.49811648132</v>
      </c>
      <c r="Q66" s="190">
        <f t="shared" ref="Q66" si="14">SUM(Q49:Q65)</f>
        <v>47189.80220817704</v>
      </c>
    </row>
    <row r="67" spans="1:17" ht="13.8" thickTop="1"/>
    <row r="70" spans="1:17">
      <c r="A70" s="192" t="s">
        <v>63</v>
      </c>
    </row>
    <row r="71" spans="1:17">
      <c r="A71" s="192" t="s">
        <v>64</v>
      </c>
    </row>
  </sheetData>
  <mergeCells count="9">
    <mergeCell ref="A32:P32"/>
    <mergeCell ref="A44:P44"/>
    <mergeCell ref="A45:P45"/>
    <mergeCell ref="A2:P2"/>
    <mergeCell ref="A3:P3"/>
    <mergeCell ref="A4:P4"/>
    <mergeCell ref="A18:P18"/>
    <mergeCell ref="A19:P19"/>
    <mergeCell ref="A31:P31"/>
  </mergeCells>
  <pageMargins left="0.7" right="0.7" top="0.75" bottom="0.75" header="0.3" footer="0.3"/>
  <pageSetup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218E-5164-4F91-9E76-5DBD02735642}">
  <sheetPr>
    <tabColor theme="0"/>
    <pageSetUpPr fitToPage="1"/>
  </sheetPr>
  <dimension ref="A1"/>
  <sheetViews>
    <sheetView showGridLines="0" workbookViewId="0">
      <selection activeCell="C20" sqref="C20"/>
    </sheetView>
  </sheetViews>
  <sheetFormatPr defaultRowHeight="14.4"/>
  <sheetData/>
  <pageMargins left="0.7" right="0.7" top="0.75" bottom="0.75" header="0.3" footer="0.3"/>
  <pageSetup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6"/>
  <sheetViews>
    <sheetView showGridLines="0" zoomScaleNormal="100" zoomScaleSheetLayoutView="55" workbookViewId="0">
      <pane xSplit="1" ySplit="6" topLeftCell="B7" activePane="bottomRight" state="frozen"/>
      <selection pane="topRight" activeCell="C20" sqref="C20"/>
      <selection pane="bottomLeft" activeCell="C20" sqref="C20"/>
      <selection pane="bottomRight" activeCell="A15" sqref="A15"/>
    </sheetView>
  </sheetViews>
  <sheetFormatPr defaultColWidth="8.5546875" defaultRowHeight="13.2"/>
  <cols>
    <col min="1" max="1" width="66.44140625" style="6" customWidth="1"/>
    <col min="2" max="2" width="2.88671875" style="6" customWidth="1"/>
    <col min="3" max="3" width="18.5546875" style="6" customWidth="1"/>
    <col min="4" max="4" width="2.88671875" style="6" customWidth="1"/>
    <col min="5" max="5" width="18.5546875" style="6" customWidth="1"/>
    <col min="6" max="6" width="2.88671875" style="6" customWidth="1"/>
    <col min="7" max="7" width="18.5546875" style="6" customWidth="1"/>
    <col min="8" max="8" width="2.88671875" style="6" customWidth="1"/>
    <col min="9" max="9" width="18.5546875" style="6" customWidth="1"/>
    <col min="10" max="10" width="2.88671875" style="6" customWidth="1"/>
    <col min="11" max="11" width="19.5546875" style="6" customWidth="1"/>
    <col min="12" max="12" width="3.5546875" style="6" customWidth="1"/>
    <col min="13" max="13" width="17.88671875" style="6" customWidth="1"/>
    <col min="14" max="14" width="2.88671875" style="6" customWidth="1"/>
    <col min="15" max="15" width="17.88671875" style="6" customWidth="1"/>
    <col min="16" max="16" width="2.88671875" style="6" customWidth="1"/>
    <col min="17" max="17" width="17.88671875" style="6" customWidth="1"/>
    <col min="18" max="18" width="2.88671875" style="6" customWidth="1"/>
    <col min="19" max="19" width="17.88671875" style="6" customWidth="1"/>
    <col min="20" max="20" width="2.88671875" style="6" customWidth="1"/>
    <col min="21" max="21" width="19.44140625" style="6" customWidth="1"/>
    <col min="22" max="22" width="2.88671875" style="6" customWidth="1"/>
    <col min="23" max="23" width="17.88671875" style="6" customWidth="1"/>
    <col min="24" max="24" width="2.88671875" style="6" customWidth="1"/>
    <col min="25" max="25" width="17.88671875" style="6" customWidth="1"/>
    <col min="26" max="26" width="2.88671875" style="6" customWidth="1"/>
    <col min="27" max="27" width="17.88671875" style="6" customWidth="1"/>
    <col min="28" max="28" width="2.5546875" style="6" customWidth="1"/>
    <col min="29" max="29" width="17.88671875" style="6" customWidth="1"/>
    <col min="30" max="30" width="3.44140625" style="6" customWidth="1"/>
    <col min="31" max="31" width="19.44140625" style="6" customWidth="1"/>
    <col min="32" max="32" width="3.44140625" style="6" customWidth="1"/>
    <col min="33" max="33" width="17.88671875" style="6" customWidth="1"/>
    <col min="34" max="16384" width="8.5546875" style="6"/>
  </cols>
  <sheetData>
    <row r="1" spans="1:34">
      <c r="C1" s="215" t="s">
        <v>20</v>
      </c>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row>
    <row r="2" spans="1:34">
      <c r="C2" s="215" t="s">
        <v>65</v>
      </c>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row>
    <row r="3" spans="1:34">
      <c r="C3" s="216" t="s">
        <v>66</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row>
    <row r="4" spans="1:3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4">
      <c r="A5" s="2"/>
      <c r="B5" s="2"/>
      <c r="C5" s="3" t="s">
        <v>23</v>
      </c>
      <c r="D5" s="4"/>
      <c r="E5" s="3" t="s">
        <v>24</v>
      </c>
      <c r="F5" s="3"/>
      <c r="G5" s="3" t="s">
        <v>25</v>
      </c>
      <c r="H5" s="3"/>
      <c r="I5" s="3" t="s">
        <v>26</v>
      </c>
      <c r="J5" s="2"/>
      <c r="K5" s="5" t="s">
        <v>27</v>
      </c>
      <c r="L5" s="140"/>
      <c r="M5" s="3" t="s">
        <v>23</v>
      </c>
      <c r="N5" s="4"/>
      <c r="O5" s="3" t="s">
        <v>24</v>
      </c>
      <c r="P5" s="3"/>
      <c r="Q5" s="3" t="s">
        <v>25</v>
      </c>
      <c r="R5" s="3"/>
      <c r="S5" s="3" t="s">
        <v>26</v>
      </c>
      <c r="T5" s="2"/>
      <c r="U5" s="5" t="s">
        <v>27</v>
      </c>
      <c r="V5" s="3"/>
      <c r="W5" s="3" t="s">
        <v>23</v>
      </c>
      <c r="X5" s="4"/>
      <c r="Y5" s="3" t="s">
        <v>24</v>
      </c>
      <c r="Z5" s="3"/>
      <c r="AA5" s="3" t="s">
        <v>25</v>
      </c>
      <c r="AB5" s="3"/>
      <c r="AC5" s="3" t="s">
        <v>26</v>
      </c>
      <c r="AD5" s="2"/>
      <c r="AE5" s="5" t="s">
        <v>27</v>
      </c>
      <c r="AF5" s="2"/>
      <c r="AG5" s="3" t="s">
        <v>23</v>
      </c>
    </row>
    <row r="6" spans="1:34">
      <c r="A6" s="8"/>
      <c r="B6" s="8"/>
      <c r="C6" s="9">
        <v>2021</v>
      </c>
      <c r="D6" s="10"/>
      <c r="E6" s="9">
        <v>2021</v>
      </c>
      <c r="F6" s="9"/>
      <c r="G6" s="9">
        <v>2021</v>
      </c>
      <c r="H6" s="9"/>
      <c r="I6" s="9">
        <v>2021</v>
      </c>
      <c r="J6" s="8"/>
      <c r="K6" s="11">
        <v>2021</v>
      </c>
      <c r="L6" s="8"/>
      <c r="M6" s="9">
        <v>2022</v>
      </c>
      <c r="N6" s="10"/>
      <c r="O6" s="10">
        <v>2022</v>
      </c>
      <c r="P6" s="9"/>
      <c r="Q6" s="9">
        <v>2022</v>
      </c>
      <c r="R6" s="9"/>
      <c r="S6" s="9">
        <v>2022</v>
      </c>
      <c r="T6" s="9"/>
      <c r="U6" s="11">
        <v>2022</v>
      </c>
      <c r="V6" s="9"/>
      <c r="W6" s="9">
        <v>2023</v>
      </c>
      <c r="X6" s="10"/>
      <c r="Y6" s="10">
        <v>2023</v>
      </c>
      <c r="Z6" s="10"/>
      <c r="AA6" s="9">
        <v>2023</v>
      </c>
      <c r="AB6" s="12"/>
      <c r="AC6" s="9">
        <v>2023</v>
      </c>
      <c r="AD6" s="12"/>
      <c r="AE6" s="11">
        <v>2023</v>
      </c>
      <c r="AF6" s="12"/>
      <c r="AG6" s="9">
        <v>2024</v>
      </c>
    </row>
    <row r="7" spans="1:34" ht="13.8">
      <c r="A7" s="14" t="s">
        <v>67</v>
      </c>
      <c r="B7" s="15"/>
      <c r="C7" s="32"/>
      <c r="D7" s="109"/>
      <c r="E7" s="32"/>
      <c r="F7" s="32"/>
      <c r="G7" s="32"/>
      <c r="H7" s="32"/>
      <c r="I7" s="32"/>
      <c r="J7" s="15"/>
      <c r="K7" s="33"/>
      <c r="L7" s="15"/>
      <c r="M7" s="32"/>
      <c r="N7" s="109"/>
      <c r="O7" s="32"/>
      <c r="P7" s="32"/>
      <c r="Q7" s="32"/>
      <c r="R7" s="32"/>
      <c r="S7" s="32"/>
      <c r="T7" s="15"/>
      <c r="U7" s="33"/>
      <c r="V7" s="32"/>
      <c r="W7" s="32"/>
      <c r="X7" s="109"/>
      <c r="Y7" s="32"/>
      <c r="Z7" s="32"/>
      <c r="AA7" s="32"/>
      <c r="AB7" s="32"/>
      <c r="AC7" s="32"/>
      <c r="AD7" s="15"/>
      <c r="AE7" s="33"/>
      <c r="AF7" s="15"/>
      <c r="AG7" s="32"/>
    </row>
    <row r="8" spans="1:34">
      <c r="A8" s="17" t="s">
        <v>68</v>
      </c>
      <c r="B8" s="17"/>
      <c r="C8" s="17"/>
      <c r="D8" s="17"/>
      <c r="E8" s="17"/>
      <c r="F8" s="17"/>
      <c r="G8" s="89"/>
      <c r="H8" s="17"/>
      <c r="I8" s="17"/>
      <c r="J8" s="17"/>
      <c r="K8" s="90"/>
      <c r="L8" s="17"/>
      <c r="P8" s="30"/>
      <c r="Q8" s="30"/>
      <c r="R8" s="30"/>
      <c r="S8" s="30"/>
      <c r="T8" s="30"/>
      <c r="U8" s="91"/>
      <c r="V8" s="30"/>
      <c r="AA8" s="30"/>
      <c r="AE8" s="91"/>
    </row>
    <row r="9" spans="1:34">
      <c r="A9" s="15" t="s">
        <v>28</v>
      </c>
      <c r="B9" s="15"/>
      <c r="C9" s="19">
        <v>128471</v>
      </c>
      <c r="D9" s="15"/>
      <c r="E9" s="19">
        <v>143601</v>
      </c>
      <c r="F9" s="15"/>
      <c r="G9" s="19">
        <v>136765</v>
      </c>
      <c r="H9" s="15"/>
      <c r="I9" s="19">
        <v>152365</v>
      </c>
      <c r="J9" s="15"/>
      <c r="K9" s="92">
        <v>561202</v>
      </c>
      <c r="L9" s="15"/>
      <c r="M9" s="19">
        <v>167876</v>
      </c>
      <c r="N9" s="93"/>
      <c r="O9" s="19">
        <v>177189</v>
      </c>
      <c r="P9" s="19"/>
      <c r="Q9" s="19">
        <v>178835</v>
      </c>
      <c r="R9" s="19"/>
      <c r="S9" s="19">
        <v>206288</v>
      </c>
      <c r="T9" s="19"/>
      <c r="U9" s="21">
        <v>730188</v>
      </c>
      <c r="V9" s="19"/>
      <c r="W9" s="19">
        <v>207564</v>
      </c>
      <c r="X9" s="93"/>
      <c r="Y9" s="19">
        <v>216434</v>
      </c>
      <c r="Z9" s="93"/>
      <c r="AA9" s="19">
        <v>201037</v>
      </c>
      <c r="AC9" s="19">
        <v>252586</v>
      </c>
      <c r="AE9" s="22">
        <v>877621</v>
      </c>
      <c r="AG9" s="19">
        <v>265894</v>
      </c>
    </row>
    <row r="10" spans="1:34" ht="13.8">
      <c r="A10" s="15" t="s">
        <v>69</v>
      </c>
      <c r="B10" s="15"/>
      <c r="C10" s="19">
        <v>-23949</v>
      </c>
      <c r="D10" s="15"/>
      <c r="E10" s="19">
        <v>-32614</v>
      </c>
      <c r="F10" s="15"/>
      <c r="G10" s="19">
        <v>-29414</v>
      </c>
      <c r="H10" s="15"/>
      <c r="I10" s="19">
        <v>-33449</v>
      </c>
      <c r="J10" s="15"/>
      <c r="K10" s="92">
        <v>-119426</v>
      </c>
      <c r="L10" s="15"/>
      <c r="M10" s="19">
        <v>-36836</v>
      </c>
      <c r="N10" s="93"/>
      <c r="O10" s="19">
        <v>-43240</v>
      </c>
      <c r="Q10" s="19">
        <v>-47536</v>
      </c>
      <c r="R10" s="19"/>
      <c r="S10" s="19">
        <v>-48385</v>
      </c>
      <c r="T10" s="19"/>
      <c r="U10" s="22">
        <v>-175997</v>
      </c>
      <c r="V10" s="19"/>
      <c r="W10" s="19">
        <v>-48435</v>
      </c>
      <c r="X10" s="93"/>
      <c r="Y10" s="19">
        <v>-54345</v>
      </c>
      <c r="Z10" s="58" t="s">
        <v>70</v>
      </c>
      <c r="AA10" s="19">
        <v>-45260</v>
      </c>
      <c r="AC10" s="19">
        <v>-57836</v>
      </c>
      <c r="AE10" s="22">
        <v>-205876</v>
      </c>
      <c r="AG10" s="19">
        <v>-65218</v>
      </c>
      <c r="AH10" s="19"/>
    </row>
    <row r="11" spans="1:34">
      <c r="A11" s="15" t="s">
        <v>71</v>
      </c>
      <c r="B11" s="15"/>
      <c r="C11" s="19">
        <v>2551</v>
      </c>
      <c r="D11" s="15"/>
      <c r="E11" s="19">
        <v>3366</v>
      </c>
      <c r="F11" s="15"/>
      <c r="G11" s="19">
        <v>3219</v>
      </c>
      <c r="H11" s="15"/>
      <c r="I11" s="19">
        <v>2658</v>
      </c>
      <c r="J11" s="15"/>
      <c r="K11" s="92">
        <v>11794</v>
      </c>
      <c r="L11" s="15"/>
      <c r="M11" s="19">
        <v>4008</v>
      </c>
      <c r="N11" s="93"/>
      <c r="O11" s="19">
        <v>4768</v>
      </c>
      <c r="P11" s="19"/>
      <c r="Q11" s="19">
        <v>4349</v>
      </c>
      <c r="R11" s="19"/>
      <c r="S11" s="19">
        <v>4605</v>
      </c>
      <c r="T11" s="19"/>
      <c r="U11" s="22">
        <v>17730</v>
      </c>
      <c r="V11" s="19"/>
      <c r="W11" s="19">
        <v>5327</v>
      </c>
      <c r="X11" s="93"/>
      <c r="Y11" s="19">
        <v>5923</v>
      </c>
      <c r="Z11" s="93"/>
      <c r="AA11" s="19">
        <v>8415</v>
      </c>
      <c r="AC11" s="19">
        <v>8636</v>
      </c>
      <c r="AE11" s="22">
        <v>28301</v>
      </c>
      <c r="AG11" s="19">
        <v>10526</v>
      </c>
      <c r="AH11" s="19"/>
    </row>
    <row r="12" spans="1:34">
      <c r="A12" s="15" t="s">
        <v>72</v>
      </c>
      <c r="B12" s="15"/>
      <c r="C12" s="19">
        <v>-38602</v>
      </c>
      <c r="D12" s="15"/>
      <c r="E12" s="19">
        <v>-46843</v>
      </c>
      <c r="F12" s="15"/>
      <c r="G12" s="19">
        <v>-51332</v>
      </c>
      <c r="H12" s="15"/>
      <c r="I12" s="19">
        <v>-47043</v>
      </c>
      <c r="J12" s="15"/>
      <c r="K12" s="92">
        <v>-183820</v>
      </c>
      <c r="L12" s="15"/>
      <c r="M12" s="19">
        <v>-52254</v>
      </c>
      <c r="N12" s="93"/>
      <c r="O12" s="19">
        <v>-64442</v>
      </c>
      <c r="P12" s="19"/>
      <c r="Q12" s="19">
        <v>-68278</v>
      </c>
      <c r="R12" s="19"/>
      <c r="S12" s="19">
        <v>-81010</v>
      </c>
      <c r="T12" s="19"/>
      <c r="U12" s="22">
        <v>-265984</v>
      </c>
      <c r="V12" s="19"/>
      <c r="W12" s="19">
        <v>-77468</v>
      </c>
      <c r="X12" s="93"/>
      <c r="Y12" s="19">
        <v>-84397</v>
      </c>
      <c r="Z12" s="93"/>
      <c r="AA12" s="19">
        <v>-75359</v>
      </c>
      <c r="AC12" s="19">
        <v>-88808</v>
      </c>
      <c r="AE12" s="22">
        <v>-326031</v>
      </c>
      <c r="AG12" s="19">
        <v>-79567</v>
      </c>
      <c r="AH12" s="19"/>
    </row>
    <row r="13" spans="1:34">
      <c r="A13" s="15" t="s">
        <v>73</v>
      </c>
      <c r="B13" s="15"/>
      <c r="C13" s="19">
        <v>-14504</v>
      </c>
      <c r="D13" s="15"/>
      <c r="E13" s="19">
        <v>-20437</v>
      </c>
      <c r="F13" s="15"/>
      <c r="G13" s="19">
        <v>-25176</v>
      </c>
      <c r="H13" s="15"/>
      <c r="I13" s="19">
        <v>-27191</v>
      </c>
      <c r="J13" s="15"/>
      <c r="K13" s="92">
        <v>-87308</v>
      </c>
      <c r="L13" s="15"/>
      <c r="M13" s="19">
        <v>-19507</v>
      </c>
      <c r="N13" s="93"/>
      <c r="O13" s="19">
        <v>-21172</v>
      </c>
      <c r="P13" s="19"/>
      <c r="Q13" s="19">
        <v>-20296</v>
      </c>
      <c r="R13" s="19"/>
      <c r="S13" s="19">
        <v>-34916</v>
      </c>
      <c r="T13" s="19"/>
      <c r="U13" s="22">
        <v>-95891</v>
      </c>
      <c r="V13" s="19"/>
      <c r="W13" s="19">
        <v>-21249</v>
      </c>
      <c r="X13" s="93"/>
      <c r="Y13" s="19">
        <v>-20934</v>
      </c>
      <c r="Z13" s="93"/>
      <c r="AA13" s="19">
        <v>-22817</v>
      </c>
      <c r="AC13" s="19">
        <v>-24443</v>
      </c>
      <c r="AE13" s="22">
        <v>-89443</v>
      </c>
      <c r="AG13" s="19">
        <v>-21435</v>
      </c>
      <c r="AH13" s="19"/>
    </row>
    <row r="14" spans="1:34" ht="13.8">
      <c r="A14" s="15" t="s">
        <v>48</v>
      </c>
      <c r="B14" s="15"/>
      <c r="C14" s="19">
        <v>-36204</v>
      </c>
      <c r="D14" s="15"/>
      <c r="E14" s="19">
        <v>-27885</v>
      </c>
      <c r="F14" s="15"/>
      <c r="G14" s="19">
        <v>-27182</v>
      </c>
      <c r="H14" s="15"/>
      <c r="I14" s="19">
        <v>-38104</v>
      </c>
      <c r="J14" s="15"/>
      <c r="K14" s="92">
        <v>-129375</v>
      </c>
      <c r="L14" s="15"/>
      <c r="M14" s="19">
        <v>-52470</v>
      </c>
      <c r="N14" s="93"/>
      <c r="O14" s="19">
        <v>-49102</v>
      </c>
      <c r="P14" s="58"/>
      <c r="Q14" s="19">
        <v>-31760</v>
      </c>
      <c r="R14" s="19"/>
      <c r="S14" s="19">
        <v>-51481</v>
      </c>
      <c r="T14" s="19"/>
      <c r="U14" s="22">
        <v>-184813</v>
      </c>
      <c r="V14" s="19"/>
      <c r="W14" s="19">
        <v>-47648</v>
      </c>
      <c r="X14" s="93"/>
      <c r="Y14" s="19">
        <v>-42320</v>
      </c>
      <c r="Z14" s="58" t="s">
        <v>70</v>
      </c>
      <c r="AA14" s="19">
        <v>-38184</v>
      </c>
      <c r="AC14" s="19">
        <v>-78210</v>
      </c>
      <c r="AE14" s="22">
        <v>-206362</v>
      </c>
      <c r="AG14" s="19">
        <v>-76856</v>
      </c>
    </row>
    <row r="15" spans="1:34">
      <c r="A15" s="15" t="s">
        <v>74</v>
      </c>
      <c r="B15" s="15"/>
      <c r="C15" s="19">
        <v>185</v>
      </c>
      <c r="D15" s="15"/>
      <c r="E15" s="19">
        <v>-287</v>
      </c>
      <c r="F15" s="15"/>
      <c r="G15" s="19">
        <v>-657</v>
      </c>
      <c r="H15" s="15"/>
      <c r="I15" s="19">
        <v>-5193</v>
      </c>
      <c r="J15" s="15"/>
      <c r="K15" s="92">
        <v>-5952</v>
      </c>
      <c r="L15" s="15"/>
      <c r="M15" s="19">
        <v>-1012</v>
      </c>
      <c r="N15" s="93"/>
      <c r="O15" s="19">
        <v>378</v>
      </c>
      <c r="P15" s="19"/>
      <c r="Q15" s="19">
        <v>-1173</v>
      </c>
      <c r="R15" s="19"/>
      <c r="S15" s="19">
        <v>255</v>
      </c>
      <c r="T15" s="19"/>
      <c r="U15" s="22">
        <v>-1552</v>
      </c>
      <c r="V15" s="19"/>
      <c r="W15" s="19">
        <v>-1078</v>
      </c>
      <c r="X15" s="93"/>
      <c r="Y15" s="19">
        <v>-2823</v>
      </c>
      <c r="Z15" s="93"/>
      <c r="AA15" s="19">
        <v>-626</v>
      </c>
      <c r="AC15" s="19">
        <v>-1652</v>
      </c>
      <c r="AE15" s="22">
        <v>-6179</v>
      </c>
      <c r="AG15" s="19">
        <v>-1830</v>
      </c>
    </row>
    <row r="16" spans="1:34">
      <c r="A16" s="15" t="s">
        <v>59</v>
      </c>
      <c r="B16" s="15"/>
      <c r="C16" s="79" t="s">
        <v>53</v>
      </c>
      <c r="D16" s="15"/>
      <c r="E16" s="79" t="s">
        <v>53</v>
      </c>
      <c r="F16" s="15"/>
      <c r="G16" s="79" t="s">
        <v>53</v>
      </c>
      <c r="H16" s="15"/>
      <c r="I16" s="79" t="s">
        <v>53</v>
      </c>
      <c r="J16" s="15"/>
      <c r="K16" s="139" t="s">
        <v>53</v>
      </c>
      <c r="L16" s="15"/>
      <c r="M16" s="79" t="s">
        <v>53</v>
      </c>
      <c r="N16" s="93"/>
      <c r="O16" s="19">
        <v>7698</v>
      </c>
      <c r="P16" s="19"/>
      <c r="Q16" s="79" t="s">
        <v>53</v>
      </c>
      <c r="R16" s="19"/>
      <c r="S16" s="79" t="s">
        <v>53</v>
      </c>
      <c r="T16" s="19"/>
      <c r="U16" s="22">
        <v>7698</v>
      </c>
      <c r="V16" s="19"/>
      <c r="W16" s="79" t="s">
        <v>53</v>
      </c>
      <c r="X16" s="93"/>
      <c r="Y16" s="79" t="s">
        <v>53</v>
      </c>
      <c r="Z16" s="93"/>
      <c r="AA16" s="79" t="s">
        <v>53</v>
      </c>
      <c r="AC16" s="79" t="s">
        <v>53</v>
      </c>
      <c r="AE16" s="139" t="s">
        <v>53</v>
      </c>
      <c r="AG16" s="79" t="s">
        <v>53</v>
      </c>
    </row>
    <row r="17" spans="1:33">
      <c r="A17" s="15" t="s">
        <v>75</v>
      </c>
      <c r="B17" s="15"/>
      <c r="C17" s="19">
        <v>-674</v>
      </c>
      <c r="D17" s="15"/>
      <c r="E17" s="19">
        <v>-416</v>
      </c>
      <c r="F17" s="15"/>
      <c r="G17" s="19">
        <v>-397</v>
      </c>
      <c r="H17" s="15"/>
      <c r="I17" s="19">
        <v>2</v>
      </c>
      <c r="J17" s="15"/>
      <c r="K17" s="92">
        <v>-1485</v>
      </c>
      <c r="L17" s="15"/>
      <c r="M17" s="19">
        <v>-101</v>
      </c>
      <c r="N17" s="93"/>
      <c r="O17" s="19">
        <v>4</v>
      </c>
      <c r="P17" s="19"/>
      <c r="Q17" s="19">
        <v>-1167</v>
      </c>
      <c r="R17" s="19"/>
      <c r="S17" s="19">
        <v>-2818</v>
      </c>
      <c r="T17" s="19"/>
      <c r="U17" s="22">
        <v>-4082</v>
      </c>
      <c r="V17" s="19"/>
      <c r="W17" s="19">
        <v>-2356</v>
      </c>
      <c r="X17" s="93"/>
      <c r="Y17" s="19">
        <v>-1344</v>
      </c>
      <c r="Z17" s="93"/>
      <c r="AA17" s="79" t="s">
        <v>53</v>
      </c>
      <c r="AC17" s="79" t="s">
        <v>53</v>
      </c>
      <c r="AE17" s="22">
        <v>-3699</v>
      </c>
      <c r="AG17" s="79" t="s">
        <v>53</v>
      </c>
    </row>
    <row r="18" spans="1:33">
      <c r="A18" s="15" t="s">
        <v>76</v>
      </c>
      <c r="B18" s="15"/>
      <c r="C18" s="79" t="s">
        <v>53</v>
      </c>
      <c r="D18" s="15"/>
      <c r="E18" s="79" t="s">
        <v>53</v>
      </c>
      <c r="F18" s="15"/>
      <c r="G18" s="79" t="s">
        <v>53</v>
      </c>
      <c r="H18" s="15"/>
      <c r="I18" s="79" t="s">
        <v>53</v>
      </c>
      <c r="J18" s="15"/>
      <c r="K18" s="139" t="s">
        <v>53</v>
      </c>
      <c r="L18" s="15"/>
      <c r="M18" s="79" t="s">
        <v>53</v>
      </c>
      <c r="N18" s="93"/>
      <c r="O18" s="79" t="s">
        <v>53</v>
      </c>
      <c r="P18" s="19"/>
      <c r="Q18" s="79" t="s">
        <v>53</v>
      </c>
      <c r="R18" s="19"/>
      <c r="S18" s="79" t="s">
        <v>53</v>
      </c>
      <c r="T18" s="19"/>
      <c r="U18" s="139" t="s">
        <v>53</v>
      </c>
      <c r="V18" s="19"/>
      <c r="W18" s="79" t="s">
        <v>53</v>
      </c>
      <c r="X18" s="93"/>
      <c r="Y18" s="19">
        <v>-8018</v>
      </c>
      <c r="Z18" s="93"/>
      <c r="AA18" s="19">
        <v>-5600</v>
      </c>
      <c r="AC18" s="19">
        <v>14</v>
      </c>
      <c r="AE18" s="22">
        <v>-13604</v>
      </c>
      <c r="AG18" s="79" t="s">
        <v>53</v>
      </c>
    </row>
    <row r="19" spans="1:33">
      <c r="A19" s="15" t="s">
        <v>57</v>
      </c>
      <c r="B19" s="15"/>
      <c r="C19" s="79" t="s">
        <v>53</v>
      </c>
      <c r="D19" s="15"/>
      <c r="E19" s="79" t="s">
        <v>53</v>
      </c>
      <c r="F19" s="15"/>
      <c r="G19" s="79" t="s">
        <v>53</v>
      </c>
      <c r="H19" s="15"/>
      <c r="I19" s="79" t="s">
        <v>53</v>
      </c>
      <c r="J19" s="15"/>
      <c r="K19" s="139" t="s">
        <v>53</v>
      </c>
      <c r="L19" s="15"/>
      <c r="M19" s="79" t="s">
        <v>53</v>
      </c>
      <c r="N19" s="93"/>
      <c r="O19" s="79" t="s">
        <v>53</v>
      </c>
      <c r="P19" s="19"/>
      <c r="Q19" s="79" t="s">
        <v>53</v>
      </c>
      <c r="R19" s="19"/>
      <c r="S19" s="79" t="s">
        <v>53</v>
      </c>
      <c r="T19" s="19"/>
      <c r="U19" s="139" t="s">
        <v>53</v>
      </c>
      <c r="V19" s="19"/>
      <c r="W19" s="79" t="s">
        <v>53</v>
      </c>
      <c r="X19" s="93"/>
      <c r="Y19" s="79" t="s">
        <v>53</v>
      </c>
      <c r="Z19" s="93"/>
      <c r="AA19" s="19">
        <v>-9854</v>
      </c>
      <c r="AC19" s="79" t="s">
        <v>53</v>
      </c>
      <c r="AE19" s="22">
        <v>-9854</v>
      </c>
      <c r="AG19" s="79" t="s">
        <v>53</v>
      </c>
    </row>
    <row r="20" spans="1:33">
      <c r="A20" s="15" t="s">
        <v>77</v>
      </c>
      <c r="B20" s="15"/>
      <c r="C20" s="19">
        <v>-6752</v>
      </c>
      <c r="D20" s="15"/>
      <c r="E20" s="19">
        <v>8135</v>
      </c>
      <c r="F20" s="15"/>
      <c r="G20" s="19">
        <v>-4892</v>
      </c>
      <c r="H20" s="15"/>
      <c r="I20" s="19">
        <v>8946</v>
      </c>
      <c r="J20" s="15"/>
      <c r="K20" s="92">
        <v>5437</v>
      </c>
      <c r="L20" s="15"/>
      <c r="M20" s="19">
        <v>10419</v>
      </c>
      <c r="N20" s="93"/>
      <c r="O20" s="19">
        <v>18436</v>
      </c>
      <c r="P20" s="19"/>
      <c r="Q20" s="19">
        <v>11003</v>
      </c>
      <c r="R20" s="19"/>
      <c r="S20" s="19">
        <v>-13168</v>
      </c>
      <c r="T20" s="19"/>
      <c r="U20" s="22">
        <v>26690</v>
      </c>
      <c r="V20" s="19"/>
      <c r="W20" s="19">
        <v>-3719</v>
      </c>
      <c r="X20" s="93"/>
      <c r="Y20" s="19">
        <v>-1182</v>
      </c>
      <c r="Z20" s="93"/>
      <c r="AA20" s="19">
        <v>1187</v>
      </c>
      <c r="AC20" s="19">
        <v>26919</v>
      </c>
      <c r="AE20" s="22">
        <v>23205</v>
      </c>
      <c r="AG20" s="19">
        <v>-14466</v>
      </c>
    </row>
    <row r="21" spans="1:33">
      <c r="A21" s="15" t="s">
        <v>46</v>
      </c>
      <c r="B21" s="15"/>
      <c r="C21" s="19">
        <v>1709</v>
      </c>
      <c r="D21" s="15"/>
      <c r="E21" s="19">
        <v>1815</v>
      </c>
      <c r="F21" s="15"/>
      <c r="G21" s="19">
        <v>1575</v>
      </c>
      <c r="H21" s="15"/>
      <c r="I21" s="19">
        <v>198</v>
      </c>
      <c r="J21" s="15"/>
      <c r="K21" s="92">
        <v>5297</v>
      </c>
      <c r="L21" s="141"/>
      <c r="M21" s="19">
        <v>86</v>
      </c>
      <c r="N21" s="93"/>
      <c r="O21" s="19">
        <v>638</v>
      </c>
      <c r="P21" s="19"/>
      <c r="Q21" s="19">
        <v>1991</v>
      </c>
      <c r="R21" s="19"/>
      <c r="S21" s="19">
        <v>2535</v>
      </c>
      <c r="T21" s="19"/>
      <c r="U21" s="22">
        <v>5250</v>
      </c>
      <c r="V21" s="19"/>
      <c r="W21" s="19">
        <v>4885</v>
      </c>
      <c r="X21" s="93"/>
      <c r="Y21" s="19">
        <v>1717</v>
      </c>
      <c r="Z21" s="93"/>
      <c r="AA21" s="19">
        <v>3179</v>
      </c>
      <c r="AC21" s="19">
        <v>3067</v>
      </c>
      <c r="AE21" s="22">
        <v>12848</v>
      </c>
      <c r="AG21" s="19">
        <v>2012</v>
      </c>
    </row>
    <row r="22" spans="1:33">
      <c r="A22" s="8" t="s">
        <v>47</v>
      </c>
      <c r="B22" s="8"/>
      <c r="C22" s="95">
        <v>-7701</v>
      </c>
      <c r="D22" s="8"/>
      <c r="E22" s="95">
        <v>-7638</v>
      </c>
      <c r="F22" s="8"/>
      <c r="G22" s="95">
        <v>-8498</v>
      </c>
      <c r="H22" s="8"/>
      <c r="I22" s="95">
        <v>-8703</v>
      </c>
      <c r="J22" s="8"/>
      <c r="K22" s="96">
        <v>-32540</v>
      </c>
      <c r="L22" s="8"/>
      <c r="M22" s="95">
        <v>-8922</v>
      </c>
      <c r="N22" s="97"/>
      <c r="O22" s="95">
        <v>-9212</v>
      </c>
      <c r="P22" s="95"/>
      <c r="Q22" s="95">
        <v>-11312</v>
      </c>
      <c r="R22" s="95"/>
      <c r="S22" s="95">
        <v>-12001</v>
      </c>
      <c r="T22" s="95"/>
      <c r="U22" s="98">
        <v>-41447</v>
      </c>
      <c r="V22" s="95"/>
      <c r="W22" s="95">
        <v>-5040</v>
      </c>
      <c r="X22" s="97"/>
      <c r="Y22" s="95">
        <v>-7077</v>
      </c>
      <c r="Z22" s="97"/>
      <c r="AA22" s="95">
        <v>-5554</v>
      </c>
      <c r="AB22" s="12"/>
      <c r="AC22" s="95">
        <v>-16059</v>
      </c>
      <c r="AD22" s="12"/>
      <c r="AE22" s="98">
        <v>-33731</v>
      </c>
      <c r="AF22" s="12"/>
      <c r="AG22" s="95">
        <v>-18749</v>
      </c>
    </row>
    <row r="23" spans="1:33">
      <c r="A23" s="17" t="s">
        <v>78</v>
      </c>
      <c r="B23" s="17"/>
      <c r="C23" s="99">
        <f>SUM(C9:C22)</f>
        <v>4530</v>
      </c>
      <c r="D23" s="17"/>
      <c r="E23" s="99">
        <f>SUM(E9:E22)</f>
        <v>20797</v>
      </c>
      <c r="F23" s="17"/>
      <c r="G23" s="99">
        <f>SUM(G9:G22)</f>
        <v>-5989</v>
      </c>
      <c r="H23" s="17"/>
      <c r="I23" s="99">
        <f>SUM(I9:I22)</f>
        <v>4486</v>
      </c>
      <c r="J23" s="17"/>
      <c r="K23" s="100">
        <v>23824</v>
      </c>
      <c r="L23" s="142"/>
      <c r="M23" s="99">
        <v>11287</v>
      </c>
      <c r="N23" s="93"/>
      <c r="O23" s="99">
        <v>21943</v>
      </c>
      <c r="P23" s="99"/>
      <c r="Q23" s="99">
        <v>14656</v>
      </c>
      <c r="R23" s="99"/>
      <c r="S23" s="99">
        <v>-30096</v>
      </c>
      <c r="T23" s="99"/>
      <c r="U23" s="101">
        <v>17790</v>
      </c>
      <c r="V23" s="99"/>
      <c r="W23" s="99">
        <v>10783</v>
      </c>
      <c r="X23" s="93"/>
      <c r="Y23" s="99">
        <v>1635</v>
      </c>
      <c r="Z23" s="93"/>
      <c r="AA23" s="99">
        <v>10564</v>
      </c>
      <c r="AC23" s="99">
        <f>SUM(AC9:AC22)</f>
        <v>24214</v>
      </c>
      <c r="AE23" s="101">
        <f>SUM(AE9:AE22)</f>
        <v>47196</v>
      </c>
      <c r="AG23" s="99">
        <v>311</v>
      </c>
    </row>
    <row r="24" spans="1:33">
      <c r="A24" s="15" t="s">
        <v>79</v>
      </c>
      <c r="B24" s="15"/>
      <c r="C24" s="19">
        <v>-2181</v>
      </c>
      <c r="D24" s="15"/>
      <c r="E24" s="19">
        <v>-5496</v>
      </c>
      <c r="F24" s="15"/>
      <c r="G24" s="19">
        <v>-3047</v>
      </c>
      <c r="H24" s="15"/>
      <c r="I24" s="19">
        <v>-313</v>
      </c>
      <c r="J24" s="15"/>
      <c r="K24" s="92">
        <v>-11037</v>
      </c>
      <c r="L24" s="15"/>
      <c r="M24" s="19">
        <v>-3079</v>
      </c>
      <c r="N24" s="93"/>
      <c r="O24" s="19">
        <v>873</v>
      </c>
      <c r="P24" s="19"/>
      <c r="Q24" s="19">
        <v>-1906</v>
      </c>
      <c r="R24" s="19"/>
      <c r="S24" s="19">
        <v>-3187</v>
      </c>
      <c r="T24" s="19"/>
      <c r="U24" s="21">
        <v>-7299</v>
      </c>
      <c r="V24" s="19"/>
      <c r="W24" s="19">
        <v>-3973</v>
      </c>
      <c r="X24" s="93"/>
      <c r="Y24" s="19">
        <v>-1602</v>
      </c>
      <c r="Z24" s="93"/>
      <c r="AA24" s="19">
        <v>-5949</v>
      </c>
      <c r="AC24" s="19">
        <v>-1027</v>
      </c>
      <c r="AE24" s="21">
        <v>-12551</v>
      </c>
      <c r="AG24" s="19">
        <v>-960</v>
      </c>
    </row>
    <row r="25" spans="1:33" ht="13.8" thickBot="1">
      <c r="A25" s="102" t="s">
        <v>80</v>
      </c>
      <c r="B25" s="102"/>
      <c r="C25" s="103">
        <f>SUM(C23:C24)</f>
        <v>2349</v>
      </c>
      <c r="D25" s="102"/>
      <c r="E25" s="103">
        <f>SUM(E23:E24)</f>
        <v>15301</v>
      </c>
      <c r="F25" s="102"/>
      <c r="G25" s="103">
        <f>SUM(G23:G24)</f>
        <v>-9036</v>
      </c>
      <c r="H25" s="102"/>
      <c r="I25" s="103">
        <f>SUM(I23:I24)</f>
        <v>4173</v>
      </c>
      <c r="J25" s="102"/>
      <c r="K25" s="104">
        <v>12787</v>
      </c>
      <c r="L25" s="102"/>
      <c r="M25" s="103">
        <v>8208</v>
      </c>
      <c r="N25" s="105"/>
      <c r="O25" s="103">
        <v>22816</v>
      </c>
      <c r="P25" s="103"/>
      <c r="Q25" s="103">
        <v>12750</v>
      </c>
      <c r="R25" s="103"/>
      <c r="S25" s="103">
        <v>-33283</v>
      </c>
      <c r="T25" s="103"/>
      <c r="U25" s="106">
        <v>10491</v>
      </c>
      <c r="V25" s="103"/>
      <c r="W25" s="103">
        <v>6810</v>
      </c>
      <c r="X25" s="105"/>
      <c r="Y25" s="103">
        <v>33</v>
      </c>
      <c r="Z25" s="105"/>
      <c r="AA25" s="103">
        <v>4615</v>
      </c>
      <c r="AB25" s="24"/>
      <c r="AC25" s="103">
        <f>SUM(AC23:AC24)</f>
        <v>23187</v>
      </c>
      <c r="AD25" s="24"/>
      <c r="AE25" s="106">
        <f>SUM(AE23:AE24)</f>
        <v>34645</v>
      </c>
      <c r="AF25" s="24"/>
      <c r="AG25" s="103">
        <v>-649</v>
      </c>
    </row>
    <row r="26" spans="1:33" ht="13.8" thickTop="1">
      <c r="A26" s="17" t="s">
        <v>81</v>
      </c>
      <c r="B26" s="17"/>
      <c r="C26" s="93"/>
      <c r="D26" s="17"/>
      <c r="E26" s="93"/>
      <c r="F26" s="17"/>
      <c r="G26" s="93"/>
      <c r="H26" s="17"/>
      <c r="I26" s="93"/>
      <c r="J26" s="17"/>
      <c r="K26" s="107"/>
      <c r="L26" s="17"/>
      <c r="M26" s="93"/>
      <c r="N26" s="93"/>
      <c r="O26" s="99"/>
      <c r="P26" s="99"/>
      <c r="Q26" s="99"/>
      <c r="R26" s="99"/>
      <c r="S26" s="99"/>
      <c r="T26" s="99"/>
      <c r="U26" s="21"/>
      <c r="V26" s="99"/>
      <c r="W26" s="93"/>
      <c r="X26" s="93"/>
      <c r="Y26" s="99"/>
      <c r="Z26" s="93"/>
      <c r="AA26" s="99"/>
      <c r="AC26" s="99"/>
      <c r="AE26" s="101"/>
      <c r="AG26" s="93"/>
    </row>
    <row r="27" spans="1:33">
      <c r="A27" s="15" t="s">
        <v>82</v>
      </c>
      <c r="B27" s="15"/>
      <c r="C27" s="79" t="s">
        <v>53</v>
      </c>
      <c r="D27" s="15"/>
      <c r="E27" s="79" t="s">
        <v>53</v>
      </c>
      <c r="F27" s="15"/>
      <c r="G27" s="79" t="s">
        <v>53</v>
      </c>
      <c r="H27" s="15"/>
      <c r="I27" s="79" t="s">
        <v>53</v>
      </c>
      <c r="J27" s="15"/>
      <c r="K27" s="139" t="s">
        <v>53</v>
      </c>
      <c r="L27" s="15"/>
      <c r="M27" s="79" t="s">
        <v>53</v>
      </c>
      <c r="N27" s="23"/>
      <c r="O27" s="79" t="s">
        <v>53</v>
      </c>
      <c r="P27" s="94"/>
      <c r="Q27" s="79" t="s">
        <v>53</v>
      </c>
      <c r="R27" s="94"/>
      <c r="S27" s="79" t="s">
        <v>53</v>
      </c>
      <c r="T27" s="94"/>
      <c r="U27" s="139" t="s">
        <v>53</v>
      </c>
      <c r="V27" s="94"/>
      <c r="W27" s="79" t="s">
        <v>53</v>
      </c>
      <c r="X27" s="93"/>
      <c r="Y27" s="19">
        <v>43</v>
      </c>
      <c r="Z27" s="93"/>
      <c r="AA27" s="19">
        <v>-495</v>
      </c>
      <c r="AC27" s="19">
        <v>-300</v>
      </c>
      <c r="AE27" s="22">
        <v>-751</v>
      </c>
      <c r="AG27" s="79" t="s">
        <v>53</v>
      </c>
    </row>
    <row r="28" spans="1:33" ht="13.8" thickBot="1">
      <c r="A28" s="102" t="s">
        <v>83</v>
      </c>
      <c r="B28" s="102"/>
      <c r="C28" s="103">
        <f>SUM(C25:C27)</f>
        <v>2349</v>
      </c>
      <c r="D28" s="102"/>
      <c r="E28" s="103">
        <f>SUM(E25:E27)</f>
        <v>15301</v>
      </c>
      <c r="F28" s="102"/>
      <c r="G28" s="103">
        <f>SUM(G25:G27)</f>
        <v>-9036</v>
      </c>
      <c r="H28" s="102"/>
      <c r="I28" s="103">
        <f>SUM(I25:I27)</f>
        <v>4173</v>
      </c>
      <c r="J28" s="102"/>
      <c r="K28" s="104">
        <v>12787</v>
      </c>
      <c r="L28" s="102"/>
      <c r="M28" s="103">
        <f>SUM(M25:M27)</f>
        <v>8208</v>
      </c>
      <c r="N28" s="105"/>
      <c r="O28" s="103">
        <f>SUM(O25:O27)</f>
        <v>22816</v>
      </c>
      <c r="P28" s="103"/>
      <c r="Q28" s="103">
        <f>SUM(Q25:Q27)</f>
        <v>12750</v>
      </c>
      <c r="R28" s="103"/>
      <c r="S28" s="103">
        <f>SUM(S25:S27)</f>
        <v>-33283</v>
      </c>
      <c r="T28" s="103"/>
      <c r="U28" s="106">
        <v>10491</v>
      </c>
      <c r="V28" s="103"/>
      <c r="W28" s="103">
        <f>SUM(W25:W27)</f>
        <v>6810</v>
      </c>
      <c r="X28" s="105"/>
      <c r="Y28" s="103">
        <v>76</v>
      </c>
      <c r="Z28" s="105"/>
      <c r="AA28" s="103">
        <v>4120</v>
      </c>
      <c r="AB28" s="24"/>
      <c r="AC28" s="103">
        <f>SUM(AC25:AC27)</f>
        <v>22887</v>
      </c>
      <c r="AD28" s="24"/>
      <c r="AE28" s="106">
        <f>AE25+AE27</f>
        <v>33894</v>
      </c>
      <c r="AF28" s="24"/>
      <c r="AG28" s="103">
        <f>SUM(AG25:AG27)</f>
        <v>-649</v>
      </c>
    </row>
    <row r="29" spans="1:33" ht="13.8" thickTop="1">
      <c r="A29" s="17"/>
      <c r="B29" s="17"/>
      <c r="C29" s="17"/>
      <c r="D29" s="17"/>
      <c r="E29" s="17"/>
      <c r="F29" s="17"/>
      <c r="G29" s="17"/>
      <c r="H29" s="17"/>
      <c r="I29" s="17"/>
      <c r="J29" s="17"/>
      <c r="K29" s="90"/>
      <c r="L29" s="17"/>
      <c r="M29" s="19"/>
      <c r="N29" s="19"/>
      <c r="O29" s="19"/>
      <c r="P29" s="19"/>
      <c r="Q29" s="19"/>
      <c r="R29" s="19"/>
      <c r="S29" s="19"/>
      <c r="T29" s="19"/>
      <c r="U29" s="92"/>
      <c r="V29" s="19"/>
      <c r="W29" s="93"/>
      <c r="X29" s="93"/>
      <c r="Y29" s="93"/>
      <c r="Z29" s="93"/>
      <c r="AA29" s="93"/>
      <c r="AE29" s="26"/>
      <c r="AG29" s="93"/>
    </row>
    <row r="30" spans="1:33">
      <c r="K30" s="26"/>
      <c r="M30" s="30"/>
      <c r="N30" s="30"/>
      <c r="O30" s="30"/>
      <c r="U30" s="26"/>
      <c r="AE30" s="26"/>
    </row>
    <row r="31" spans="1:33" ht="13.8" thickBot="1">
      <c r="A31" s="24" t="s">
        <v>84</v>
      </c>
      <c r="B31" s="24"/>
      <c r="C31" s="28">
        <f>C25/C9</f>
        <v>1.8284282055872531E-2</v>
      </c>
      <c r="D31" s="24"/>
      <c r="E31" s="28">
        <f>E25/E9</f>
        <v>0.10655218278424244</v>
      </c>
      <c r="F31" s="24"/>
      <c r="G31" s="28">
        <f>G25/G9</f>
        <v>-6.6069535334332616E-2</v>
      </c>
      <c r="H31" s="24"/>
      <c r="I31" s="28">
        <f>I25/I9</f>
        <v>2.738817970006235E-2</v>
      </c>
      <c r="J31" s="24"/>
      <c r="K31" s="29">
        <f>K25/K9</f>
        <v>2.2785022148887567E-2</v>
      </c>
      <c r="L31" s="24"/>
      <c r="M31" s="28">
        <f>M25/M9</f>
        <v>4.8893230717910838E-2</v>
      </c>
      <c r="N31" s="108"/>
      <c r="O31" s="28">
        <f>O25/O9</f>
        <v>0.12876645841446138</v>
      </c>
      <c r="P31" s="24"/>
      <c r="Q31" s="28">
        <f>Q25/Q9</f>
        <v>7.1294768921072491E-2</v>
      </c>
      <c r="R31" s="24"/>
      <c r="S31" s="28">
        <f>S25/S9</f>
        <v>-0.16134239509811527</v>
      </c>
      <c r="T31" s="24"/>
      <c r="U31" s="29">
        <f>U25/U9</f>
        <v>1.4367532744991701E-2</v>
      </c>
      <c r="V31" s="24"/>
      <c r="W31" s="28">
        <f>W25/W9</f>
        <v>3.2809157657397239E-2</v>
      </c>
      <c r="X31" s="24"/>
      <c r="Y31" s="28">
        <f>Y25/Y9</f>
        <v>1.5247142315902306E-4</v>
      </c>
      <c r="Z31" s="24"/>
      <c r="AA31" s="28">
        <f>AA25/AA9</f>
        <v>2.2955973278550715E-2</v>
      </c>
      <c r="AB31" s="24"/>
      <c r="AC31" s="28">
        <f>AC25/AC9</f>
        <v>9.179843696800298E-2</v>
      </c>
      <c r="AD31" s="24"/>
      <c r="AE31" s="29">
        <f>AE25/AE9</f>
        <v>3.9476038061988031E-2</v>
      </c>
      <c r="AF31" s="24"/>
      <c r="AG31" s="28">
        <f>AG25/AG9</f>
        <v>-2.4408222825637285E-3</v>
      </c>
    </row>
    <row r="32" spans="1:33" ht="13.8" thickTop="1">
      <c r="M32" s="30"/>
      <c r="N32" s="30"/>
      <c r="O32" s="30"/>
    </row>
    <row r="33" spans="1:15" ht="36">
      <c r="A33" s="31" t="s">
        <v>85</v>
      </c>
      <c r="M33" s="30"/>
      <c r="N33" s="30"/>
      <c r="O33" s="30"/>
    </row>
    <row r="34" spans="1:15" ht="24">
      <c r="A34" s="116" t="s">
        <v>86</v>
      </c>
      <c r="M34" s="30"/>
      <c r="N34" s="30"/>
      <c r="O34" s="30"/>
    </row>
    <row r="35" spans="1:15">
      <c r="M35" s="30"/>
      <c r="N35" s="30"/>
      <c r="O35" s="30"/>
    </row>
    <row r="36" spans="1:15">
      <c r="M36" s="30"/>
      <c r="N36" s="30"/>
      <c r="O36" s="30"/>
    </row>
  </sheetData>
  <mergeCells count="3">
    <mergeCell ref="C2:AE2"/>
    <mergeCell ref="C1:AE1"/>
    <mergeCell ref="C3:AE3"/>
  </mergeCells>
  <pageMargins left="0.7" right="0.7" top="0.75" bottom="0.75" header="0.3" footer="0.3"/>
  <pageSetup scale="31" orientation="landscape" r:id="rId1"/>
  <rowBreaks count="1" manualBreakCount="1">
    <brk id="8"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6426-BFE5-4890-9C08-70DDA72BA0CB}">
  <sheetPr>
    <tabColor rgb="FFFF0000"/>
    <pageSetUpPr fitToPage="1"/>
  </sheetPr>
  <dimension ref="A1:U51"/>
  <sheetViews>
    <sheetView showGridLines="0" zoomScale="85" zoomScaleNormal="85" workbookViewId="0">
      <pane xSplit="1" ySplit="6" topLeftCell="E7" activePane="bottomRight" state="frozen"/>
      <selection pane="topRight" activeCell="C20" sqref="C20"/>
      <selection pane="bottomLeft" activeCell="C20" sqref="C20"/>
      <selection pane="bottomRight" activeCell="U21" activeCellId="1" sqref="U14 U21"/>
    </sheetView>
  </sheetViews>
  <sheetFormatPr defaultColWidth="8.5546875" defaultRowHeight="13.8"/>
  <cols>
    <col min="1" max="1" width="42.88671875" style="7" bestFit="1" customWidth="1"/>
    <col min="2" max="2" width="3.5546875" style="7" customWidth="1"/>
    <col min="3" max="3" width="20.44140625" style="7" customWidth="1"/>
    <col min="4" max="4" width="3.44140625" style="7" customWidth="1"/>
    <col min="5" max="5" width="20.44140625" style="7" customWidth="1"/>
    <col min="6" max="6" width="3.88671875" style="7" customWidth="1"/>
    <col min="7" max="7" width="20.44140625" style="7" customWidth="1"/>
    <col min="8" max="8" width="2.109375" style="7" customWidth="1"/>
    <col min="9" max="9" width="20.44140625" style="7" customWidth="1"/>
    <col min="10" max="10" width="2.109375" style="7" customWidth="1"/>
    <col min="11" max="11" width="20.44140625" style="7" customWidth="1"/>
    <col min="12" max="12" width="3.88671875" style="7" customWidth="1" collapsed="1"/>
    <col min="13" max="13" width="20.44140625" style="7" customWidth="1"/>
    <col min="14" max="14" width="2.88671875" style="7" customWidth="1"/>
    <col min="15" max="15" width="20.44140625" style="7" customWidth="1"/>
    <col min="16" max="16" width="2.88671875" style="7" customWidth="1"/>
    <col min="17" max="17" width="20.44140625" style="7" customWidth="1"/>
    <col min="18" max="18" width="2.44140625" style="7" customWidth="1"/>
    <col min="19" max="19" width="20.44140625" style="7" customWidth="1"/>
    <col min="20" max="20" width="2.44140625" style="7" customWidth="1"/>
    <col min="21" max="21" width="20.44140625" style="7" customWidth="1"/>
    <col min="22" max="16384" width="8.5546875" style="7"/>
  </cols>
  <sheetData>
    <row r="1" spans="1:21">
      <c r="C1" s="217" t="s">
        <v>20</v>
      </c>
      <c r="D1" s="217"/>
      <c r="E1" s="217"/>
      <c r="F1" s="217"/>
      <c r="G1" s="217"/>
      <c r="H1" s="217"/>
      <c r="I1" s="217"/>
      <c r="J1" s="217"/>
      <c r="K1" s="217"/>
      <c r="L1" s="217"/>
      <c r="M1" s="217"/>
      <c r="N1" s="217"/>
      <c r="O1" s="217"/>
      <c r="P1" s="217"/>
      <c r="Q1" s="217"/>
      <c r="R1" s="217"/>
      <c r="S1" s="217"/>
    </row>
    <row r="2" spans="1:21">
      <c r="C2" s="217" t="s">
        <v>87</v>
      </c>
      <c r="D2" s="217"/>
      <c r="E2" s="217"/>
      <c r="F2" s="217"/>
      <c r="G2" s="217"/>
      <c r="H2" s="217"/>
      <c r="I2" s="217"/>
      <c r="J2" s="217"/>
      <c r="K2" s="217"/>
      <c r="L2" s="217"/>
      <c r="M2" s="217"/>
      <c r="N2" s="217"/>
      <c r="O2" s="217"/>
      <c r="P2" s="217"/>
      <c r="Q2" s="217"/>
      <c r="R2" s="217"/>
      <c r="S2" s="217"/>
    </row>
    <row r="3" spans="1:21">
      <c r="C3" s="218" t="s">
        <v>66</v>
      </c>
      <c r="D3" s="218"/>
      <c r="E3" s="218"/>
      <c r="F3" s="218"/>
      <c r="G3" s="218"/>
      <c r="H3" s="218"/>
      <c r="I3" s="218"/>
      <c r="J3" s="218"/>
      <c r="K3" s="218"/>
      <c r="L3" s="218"/>
      <c r="M3" s="218"/>
      <c r="N3" s="218"/>
      <c r="O3" s="218"/>
      <c r="P3" s="218"/>
      <c r="Q3" s="218"/>
      <c r="R3" s="218"/>
      <c r="S3" s="218"/>
    </row>
    <row r="4" spans="1:21">
      <c r="C4" s="37"/>
      <c r="D4" s="37"/>
      <c r="E4" s="37"/>
      <c r="F4" s="37"/>
      <c r="G4" s="37"/>
      <c r="H4" s="37"/>
      <c r="I4" s="37"/>
      <c r="J4" s="37"/>
      <c r="K4" s="37"/>
      <c r="L4" s="37"/>
      <c r="M4" s="37"/>
      <c r="N4" s="37"/>
      <c r="O4" s="37"/>
      <c r="P4" s="37"/>
      <c r="Q4" s="37"/>
      <c r="R4" s="37"/>
      <c r="S4" s="37"/>
      <c r="T4" s="37"/>
      <c r="U4" s="37"/>
    </row>
    <row r="5" spans="1:21">
      <c r="A5" s="34"/>
      <c r="B5" s="110"/>
      <c r="C5" s="3" t="s">
        <v>88</v>
      </c>
      <c r="D5" s="3"/>
      <c r="E5" s="3" t="s">
        <v>89</v>
      </c>
      <c r="F5" s="3"/>
      <c r="G5" s="3" t="s">
        <v>90</v>
      </c>
      <c r="H5" s="3"/>
      <c r="I5" s="110" t="s">
        <v>91</v>
      </c>
      <c r="J5" s="3"/>
      <c r="K5" s="3" t="s">
        <v>88</v>
      </c>
      <c r="M5" s="3" t="s">
        <v>89</v>
      </c>
      <c r="N5" s="3"/>
      <c r="O5" s="3" t="s">
        <v>90</v>
      </c>
      <c r="Q5" s="110" t="s">
        <v>91</v>
      </c>
      <c r="S5" s="110" t="s">
        <v>92</v>
      </c>
      <c r="U5" s="3" t="s">
        <v>89</v>
      </c>
    </row>
    <row r="6" spans="1:21">
      <c r="A6" s="14" t="s">
        <v>67</v>
      </c>
      <c r="B6" s="110"/>
      <c r="C6" s="9">
        <v>2021</v>
      </c>
      <c r="D6" s="3"/>
      <c r="E6" s="9">
        <v>2022</v>
      </c>
      <c r="F6" s="3"/>
      <c r="G6" s="9">
        <v>2022</v>
      </c>
      <c r="H6" s="3"/>
      <c r="I6" s="111">
        <v>2022</v>
      </c>
      <c r="J6" s="3"/>
      <c r="K6" s="9">
        <v>2022</v>
      </c>
      <c r="M6" s="9">
        <v>2023</v>
      </c>
      <c r="N6" s="3"/>
      <c r="O6" s="9">
        <v>2023</v>
      </c>
      <c r="Q6" s="9">
        <v>2023</v>
      </c>
      <c r="R6" s="3"/>
      <c r="S6" s="9">
        <v>2023</v>
      </c>
      <c r="T6" s="3"/>
      <c r="U6" s="9">
        <v>2024</v>
      </c>
    </row>
    <row r="7" spans="1:21">
      <c r="A7" s="34" t="s">
        <v>93</v>
      </c>
      <c r="B7" s="110"/>
      <c r="C7" s="16"/>
      <c r="D7" s="16"/>
      <c r="E7" s="16"/>
      <c r="F7" s="16"/>
      <c r="G7" s="16"/>
      <c r="H7" s="16"/>
      <c r="I7" s="16"/>
      <c r="J7" s="16"/>
      <c r="K7" s="16"/>
      <c r="L7" s="112"/>
      <c r="M7" s="16"/>
      <c r="N7" s="16"/>
      <c r="O7" s="16"/>
      <c r="P7" s="112"/>
      <c r="Q7" s="16"/>
      <c r="R7" s="16"/>
      <c r="S7" s="16"/>
      <c r="T7" s="16"/>
      <c r="U7" s="16"/>
    </row>
    <row r="8" spans="1:21">
      <c r="A8" s="34" t="s">
        <v>94</v>
      </c>
      <c r="B8" s="110"/>
      <c r="D8" s="3"/>
      <c r="E8" s="3"/>
      <c r="F8" s="3"/>
      <c r="G8" s="3"/>
      <c r="H8" s="3"/>
      <c r="I8" s="3"/>
      <c r="J8" s="3"/>
      <c r="K8" s="3"/>
      <c r="Q8" s="110"/>
      <c r="S8" s="110"/>
    </row>
    <row r="9" spans="1:21">
      <c r="A9" s="15" t="s">
        <v>95</v>
      </c>
      <c r="B9" s="2"/>
      <c r="C9" s="117">
        <v>742773</v>
      </c>
      <c r="D9" s="19"/>
      <c r="E9" s="19">
        <v>715527</v>
      </c>
      <c r="F9" s="19"/>
      <c r="G9" s="19">
        <v>715560</v>
      </c>
      <c r="H9" s="19"/>
      <c r="I9" s="118">
        <v>512492</v>
      </c>
      <c r="J9" s="119"/>
      <c r="K9" s="19">
        <v>243757</v>
      </c>
      <c r="L9" s="120"/>
      <c r="M9" s="19">
        <v>239634</v>
      </c>
      <c r="N9" s="120"/>
      <c r="O9" s="19">
        <v>263746</v>
      </c>
      <c r="P9" s="120"/>
      <c r="Q9" s="117">
        <v>289701</v>
      </c>
      <c r="R9" s="120"/>
      <c r="S9" s="117">
        <v>277174</v>
      </c>
      <c r="T9" s="120"/>
      <c r="U9" s="19">
        <v>274628</v>
      </c>
    </row>
    <row r="10" spans="1:21">
      <c r="A10" s="15" t="s">
        <v>96</v>
      </c>
      <c r="B10" s="2"/>
      <c r="C10" s="117">
        <v>33943</v>
      </c>
      <c r="D10" s="19"/>
      <c r="E10" s="19">
        <v>51228</v>
      </c>
      <c r="F10" s="19"/>
      <c r="G10" s="19">
        <v>50941</v>
      </c>
      <c r="H10" s="19"/>
      <c r="I10" s="118">
        <v>53287</v>
      </c>
      <c r="J10" s="119"/>
      <c r="K10" s="19">
        <v>63412</v>
      </c>
      <c r="L10" s="120"/>
      <c r="M10" s="19">
        <v>67792</v>
      </c>
      <c r="N10" s="120"/>
      <c r="O10" s="19">
        <v>63675</v>
      </c>
      <c r="P10" s="120"/>
      <c r="Q10" s="117">
        <v>61438</v>
      </c>
      <c r="R10" s="120"/>
      <c r="S10" s="117">
        <v>71246</v>
      </c>
      <c r="T10" s="120"/>
      <c r="U10" s="19">
        <v>82776</v>
      </c>
    </row>
    <row r="11" spans="1:21">
      <c r="A11" s="15" t="s">
        <v>97</v>
      </c>
      <c r="B11" s="2"/>
      <c r="C11" s="117">
        <v>40617</v>
      </c>
      <c r="D11" s="19"/>
      <c r="E11" s="19">
        <v>37587</v>
      </c>
      <c r="F11" s="19"/>
      <c r="G11" s="19">
        <v>46819</v>
      </c>
      <c r="H11" s="19"/>
      <c r="I11" s="118">
        <v>45653</v>
      </c>
      <c r="J11" s="119"/>
      <c r="K11" s="19">
        <v>50482</v>
      </c>
      <c r="L11" s="120"/>
      <c r="M11" s="19">
        <v>58231</v>
      </c>
      <c r="N11" s="120"/>
      <c r="O11" s="19">
        <v>58668</v>
      </c>
      <c r="P11" s="120"/>
      <c r="Q11" s="117">
        <v>62483</v>
      </c>
      <c r="R11" s="120"/>
      <c r="S11" s="117">
        <v>60869</v>
      </c>
      <c r="T11" s="120"/>
      <c r="U11" s="19">
        <v>93956</v>
      </c>
    </row>
    <row r="12" spans="1:21">
      <c r="A12" s="15" t="s">
        <v>98</v>
      </c>
      <c r="B12" s="2"/>
      <c r="C12" s="117">
        <v>31161</v>
      </c>
      <c r="D12" s="19"/>
      <c r="E12" s="19">
        <v>31318</v>
      </c>
      <c r="F12" s="19"/>
      <c r="G12" s="19">
        <v>32172</v>
      </c>
      <c r="H12" s="19"/>
      <c r="I12" s="118">
        <v>33340</v>
      </c>
      <c r="J12" s="119"/>
      <c r="K12" s="19">
        <v>42913</v>
      </c>
      <c r="L12" s="120"/>
      <c r="M12" s="19">
        <v>39666</v>
      </c>
      <c r="N12" s="120"/>
      <c r="O12" s="19">
        <v>34883</v>
      </c>
      <c r="P12" s="120"/>
      <c r="Q12" s="117">
        <v>31529</v>
      </c>
      <c r="R12" s="120"/>
      <c r="S12" s="117">
        <v>33252</v>
      </c>
      <c r="T12" s="120"/>
      <c r="U12" s="19">
        <v>32473</v>
      </c>
    </row>
    <row r="13" spans="1:21">
      <c r="A13" s="15" t="s">
        <v>99</v>
      </c>
      <c r="B13" s="15"/>
      <c r="C13" s="117">
        <v>1548</v>
      </c>
      <c r="D13" s="19"/>
      <c r="E13" s="19">
        <v>979</v>
      </c>
      <c r="F13" s="19"/>
      <c r="G13" s="19">
        <v>1676</v>
      </c>
      <c r="H13" s="19"/>
      <c r="I13" s="118">
        <v>1608</v>
      </c>
      <c r="J13" s="119"/>
      <c r="K13" s="19">
        <v>1631</v>
      </c>
      <c r="L13" s="120"/>
      <c r="M13" s="19">
        <v>1641</v>
      </c>
      <c r="N13" s="120"/>
      <c r="O13" s="19">
        <v>1430</v>
      </c>
      <c r="P13" s="120"/>
      <c r="Q13" s="117">
        <v>2078</v>
      </c>
      <c r="R13" s="120"/>
      <c r="S13" s="117">
        <v>6527</v>
      </c>
      <c r="T13" s="120"/>
      <c r="U13" s="19">
        <v>5392</v>
      </c>
    </row>
    <row r="14" spans="1:21">
      <c r="A14" s="113"/>
      <c r="B14" s="113"/>
      <c r="C14" s="121">
        <v>850042</v>
      </c>
      <c r="D14" s="122"/>
      <c r="E14" s="122">
        <v>836639</v>
      </c>
      <c r="F14" s="122"/>
      <c r="G14" s="122">
        <v>847168</v>
      </c>
      <c r="H14" s="122"/>
      <c r="I14" s="123">
        <v>646380</v>
      </c>
      <c r="J14" s="124"/>
      <c r="K14" s="122">
        <v>402195</v>
      </c>
      <c r="L14" s="125"/>
      <c r="M14" s="122">
        <v>406964</v>
      </c>
      <c r="N14" s="125"/>
      <c r="O14" s="122">
        <v>422402</v>
      </c>
      <c r="P14" s="125"/>
      <c r="Q14" s="121">
        <v>447229</v>
      </c>
      <c r="R14" s="125"/>
      <c r="S14" s="121">
        <f>SUM(S9:S13)</f>
        <v>449068</v>
      </c>
      <c r="T14" s="125"/>
      <c r="U14" s="122">
        <v>489225</v>
      </c>
    </row>
    <row r="15" spans="1:21">
      <c r="A15" s="17" t="s">
        <v>100</v>
      </c>
      <c r="B15" s="17"/>
      <c r="C15" s="117"/>
      <c r="D15" s="19"/>
      <c r="E15" s="19"/>
      <c r="F15" s="19"/>
      <c r="G15" s="19"/>
      <c r="H15" s="19"/>
      <c r="I15" s="118"/>
      <c r="J15" s="119"/>
      <c r="K15" s="19"/>
      <c r="L15" s="120"/>
      <c r="M15" s="19"/>
      <c r="N15" s="120"/>
      <c r="O15" s="19"/>
      <c r="P15" s="120"/>
      <c r="Q15" s="117"/>
      <c r="R15" s="120"/>
      <c r="S15" s="117"/>
      <c r="T15" s="120"/>
      <c r="U15" s="19"/>
    </row>
    <row r="16" spans="1:21">
      <c r="A16" s="15" t="s">
        <v>101</v>
      </c>
      <c r="B16" s="2"/>
      <c r="C16" s="117">
        <v>35923</v>
      </c>
      <c r="D16" s="19"/>
      <c r="E16" s="18">
        <v>35294</v>
      </c>
      <c r="F16" s="19"/>
      <c r="G16" s="19">
        <v>37090</v>
      </c>
      <c r="H16" s="19"/>
      <c r="I16" s="118">
        <v>36733</v>
      </c>
      <c r="J16" s="119"/>
      <c r="K16" s="19">
        <v>37887</v>
      </c>
      <c r="L16" s="120"/>
      <c r="M16" s="19">
        <v>37934</v>
      </c>
      <c r="N16" s="120"/>
      <c r="O16" s="19">
        <v>38343</v>
      </c>
      <c r="P16" s="120"/>
      <c r="Q16" s="117">
        <v>44010</v>
      </c>
      <c r="R16" s="120"/>
      <c r="S16" s="117">
        <v>72762</v>
      </c>
      <c r="T16" s="120"/>
      <c r="U16" s="19">
        <v>71163</v>
      </c>
    </row>
    <row r="17" spans="1:21">
      <c r="A17" s="15" t="s">
        <v>102</v>
      </c>
      <c r="B17" s="2"/>
      <c r="C17" s="117">
        <v>808472</v>
      </c>
      <c r="D17" s="19"/>
      <c r="E17" s="18">
        <v>822068</v>
      </c>
      <c r="F17" s="19"/>
      <c r="G17" s="19">
        <v>887159</v>
      </c>
      <c r="H17" s="19"/>
      <c r="I17" s="118">
        <v>884610</v>
      </c>
      <c r="J17" s="119"/>
      <c r="K17" s="19">
        <v>843632</v>
      </c>
      <c r="L17" s="120"/>
      <c r="M17" s="19">
        <v>848503</v>
      </c>
      <c r="N17" s="120"/>
      <c r="O17" s="19">
        <v>842809</v>
      </c>
      <c r="P17" s="120"/>
      <c r="Q17" s="117">
        <v>828285</v>
      </c>
      <c r="R17" s="120"/>
      <c r="S17" s="117">
        <v>1697331</v>
      </c>
      <c r="T17" s="120"/>
      <c r="U17" s="19">
        <v>1644356</v>
      </c>
    </row>
    <row r="18" spans="1:21">
      <c r="A18" s="15" t="s">
        <v>103</v>
      </c>
      <c r="B18" s="2"/>
      <c r="C18" s="117">
        <v>8445</v>
      </c>
      <c r="D18" s="19"/>
      <c r="E18" s="18">
        <v>8343</v>
      </c>
      <c r="F18" s="19"/>
      <c r="G18" s="19">
        <v>45</v>
      </c>
      <c r="H18" s="19"/>
      <c r="I18" s="118">
        <v>36752</v>
      </c>
      <c r="J18" s="119"/>
      <c r="K18" s="19">
        <v>33888</v>
      </c>
      <c r="L18" s="120"/>
      <c r="M18" s="19">
        <v>31533</v>
      </c>
      <c r="N18" s="120"/>
      <c r="O18" s="79" t="s">
        <v>53</v>
      </c>
      <c r="P18" s="120"/>
      <c r="Q18" s="79" t="s">
        <v>53</v>
      </c>
      <c r="R18" s="120"/>
      <c r="S18" s="79" t="s">
        <v>53</v>
      </c>
      <c r="T18" s="120"/>
      <c r="U18" s="79" t="s">
        <v>53</v>
      </c>
    </row>
    <row r="19" spans="1:21">
      <c r="A19" s="15" t="s">
        <v>104</v>
      </c>
      <c r="B19" s="2"/>
      <c r="C19" s="117">
        <v>41331</v>
      </c>
      <c r="D19" s="19"/>
      <c r="E19" s="18">
        <v>41604</v>
      </c>
      <c r="F19" s="19"/>
      <c r="G19" s="19">
        <v>43911</v>
      </c>
      <c r="H19" s="19"/>
      <c r="I19" s="118">
        <v>43384</v>
      </c>
      <c r="J19" s="119"/>
      <c r="K19" s="19">
        <v>44445</v>
      </c>
      <c r="L19" s="120"/>
      <c r="M19" s="19">
        <v>47835</v>
      </c>
      <c r="N19" s="120"/>
      <c r="O19" s="19">
        <v>47670</v>
      </c>
      <c r="P19" s="120"/>
      <c r="Q19" s="117">
        <v>47916</v>
      </c>
      <c r="R19" s="120"/>
      <c r="S19" s="117">
        <v>11806</v>
      </c>
      <c r="T19" s="120"/>
      <c r="U19" s="19">
        <v>11703</v>
      </c>
    </row>
    <row r="20" spans="1:21">
      <c r="A20" s="15" t="s">
        <v>105</v>
      </c>
      <c r="B20" s="2"/>
      <c r="C20" s="117">
        <v>26908</v>
      </c>
      <c r="D20" s="19"/>
      <c r="E20" s="19">
        <v>26920</v>
      </c>
      <c r="F20" s="19"/>
      <c r="G20" s="19">
        <v>32010</v>
      </c>
      <c r="H20" s="19"/>
      <c r="I20" s="118">
        <v>32682</v>
      </c>
      <c r="J20" s="119"/>
      <c r="K20" s="19">
        <v>27014</v>
      </c>
      <c r="L20" s="120"/>
      <c r="M20" s="19">
        <v>25175</v>
      </c>
      <c r="N20" s="120"/>
      <c r="O20" s="19">
        <v>24735</v>
      </c>
      <c r="P20" s="120"/>
      <c r="Q20" s="117">
        <v>24303</v>
      </c>
      <c r="R20" s="120"/>
      <c r="S20" s="117">
        <v>16383</v>
      </c>
      <c r="T20" s="120"/>
      <c r="U20" s="19">
        <v>18752</v>
      </c>
    </row>
    <row r="21" spans="1:21">
      <c r="A21" s="113"/>
      <c r="B21" s="113"/>
      <c r="C21" s="121">
        <v>921079</v>
      </c>
      <c r="D21" s="122"/>
      <c r="E21" s="122">
        <v>934229</v>
      </c>
      <c r="F21" s="122"/>
      <c r="G21" s="122">
        <v>1000215</v>
      </c>
      <c r="H21" s="122"/>
      <c r="I21" s="123">
        <v>1034161</v>
      </c>
      <c r="J21" s="124"/>
      <c r="K21" s="122">
        <v>986866</v>
      </c>
      <c r="L21" s="125"/>
      <c r="M21" s="122">
        <v>990980</v>
      </c>
      <c r="N21" s="125"/>
      <c r="O21" s="122">
        <v>953557</v>
      </c>
      <c r="P21" s="125"/>
      <c r="Q21" s="121">
        <v>944514</v>
      </c>
      <c r="R21" s="125"/>
      <c r="S21" s="121">
        <f>SUM(S16:S20)</f>
        <v>1798282</v>
      </c>
      <c r="T21" s="125"/>
      <c r="U21" s="122">
        <v>1745974</v>
      </c>
    </row>
    <row r="22" spans="1:21">
      <c r="A22" s="114" t="s">
        <v>106</v>
      </c>
      <c r="B22" s="114"/>
      <c r="C22" s="79" t="s">
        <v>53</v>
      </c>
      <c r="D22" s="126"/>
      <c r="E22" s="79" t="s">
        <v>53</v>
      </c>
      <c r="F22" s="126"/>
      <c r="G22" s="79" t="s">
        <v>53</v>
      </c>
      <c r="H22" s="126"/>
      <c r="I22" s="79" t="s">
        <v>53</v>
      </c>
      <c r="J22" s="124"/>
      <c r="K22" s="79" t="s">
        <v>53</v>
      </c>
      <c r="L22" s="125"/>
      <c r="M22" s="79" t="s">
        <v>53</v>
      </c>
      <c r="N22" s="125"/>
      <c r="O22" s="126">
        <v>7185</v>
      </c>
      <c r="P22" s="125"/>
      <c r="Q22" s="127">
        <v>1415</v>
      </c>
      <c r="R22" s="125"/>
      <c r="S22" s="79" t="s">
        <v>53</v>
      </c>
      <c r="T22" s="125"/>
      <c r="U22" s="79" t="s">
        <v>53</v>
      </c>
    </row>
    <row r="23" spans="1:21" ht="14.4" thickBot="1">
      <c r="A23" s="102" t="s">
        <v>107</v>
      </c>
      <c r="B23" s="102"/>
      <c r="C23" s="128">
        <v>1771121</v>
      </c>
      <c r="D23" s="103"/>
      <c r="E23" s="103">
        <v>1770868</v>
      </c>
      <c r="F23" s="103"/>
      <c r="G23" s="103">
        <v>1847383</v>
      </c>
      <c r="H23" s="103"/>
      <c r="I23" s="103">
        <f>SUM(I14,I21)</f>
        <v>1680541</v>
      </c>
      <c r="J23" s="129"/>
      <c r="K23" s="103">
        <v>1389061</v>
      </c>
      <c r="L23" s="130"/>
      <c r="M23" s="103">
        <v>1397944</v>
      </c>
      <c r="N23" s="130"/>
      <c r="O23" s="103">
        <v>1383144</v>
      </c>
      <c r="P23" s="130"/>
      <c r="Q23" s="128">
        <v>1393158</v>
      </c>
      <c r="R23" s="130"/>
      <c r="S23" s="128">
        <f>SUM(S21,S14)</f>
        <v>2247350</v>
      </c>
      <c r="T23" s="130"/>
      <c r="U23" s="103">
        <v>2235199</v>
      </c>
    </row>
    <row r="24" spans="1:21" ht="14.4" thickTop="1">
      <c r="A24" s="17" t="s">
        <v>108</v>
      </c>
      <c r="B24" s="17"/>
      <c r="C24" s="117"/>
      <c r="D24" s="19"/>
      <c r="E24" s="19"/>
      <c r="F24" s="19"/>
      <c r="G24" s="19"/>
      <c r="H24" s="19"/>
      <c r="I24" s="120"/>
      <c r="J24" s="119"/>
      <c r="K24" s="19"/>
      <c r="L24" s="120"/>
      <c r="M24" s="120"/>
      <c r="N24" s="120"/>
      <c r="O24" s="19"/>
      <c r="P24" s="120"/>
      <c r="Q24" s="117"/>
      <c r="R24" s="120"/>
      <c r="S24" s="117"/>
      <c r="T24" s="120"/>
      <c r="U24" s="120"/>
    </row>
    <row r="25" spans="1:21">
      <c r="A25" s="15" t="s">
        <v>109</v>
      </c>
      <c r="B25" s="17"/>
      <c r="C25" s="117">
        <v>6086</v>
      </c>
      <c r="D25" s="19"/>
      <c r="E25" s="19">
        <v>6711</v>
      </c>
      <c r="F25" s="19"/>
      <c r="G25" s="19">
        <v>6620</v>
      </c>
      <c r="H25" s="19"/>
      <c r="I25" s="118">
        <v>6269</v>
      </c>
      <c r="J25" s="119"/>
      <c r="K25" s="19">
        <v>7361</v>
      </c>
      <c r="L25" s="120"/>
      <c r="M25" s="19">
        <v>7532</v>
      </c>
      <c r="N25" s="120"/>
      <c r="O25" s="19">
        <v>7887</v>
      </c>
      <c r="P25" s="120"/>
      <c r="Q25" s="117">
        <v>7321</v>
      </c>
      <c r="R25" s="120"/>
      <c r="S25" s="117">
        <v>9586</v>
      </c>
      <c r="T25" s="120"/>
      <c r="U25" s="19">
        <v>8894</v>
      </c>
    </row>
    <row r="26" spans="1:21">
      <c r="A26" s="15" t="s">
        <v>110</v>
      </c>
      <c r="B26" s="17"/>
      <c r="C26" s="117">
        <v>150012</v>
      </c>
      <c r="D26" s="19"/>
      <c r="E26" s="19">
        <v>174144</v>
      </c>
      <c r="F26" s="19"/>
      <c r="G26" s="19">
        <v>193218</v>
      </c>
      <c r="H26" s="19"/>
      <c r="I26" s="118">
        <v>209168</v>
      </c>
      <c r="J26" s="119"/>
      <c r="K26" s="19">
        <v>204994</v>
      </c>
      <c r="L26" s="120"/>
      <c r="M26" s="19">
        <v>205113</v>
      </c>
      <c r="N26" s="120"/>
      <c r="O26" s="19">
        <v>181230</v>
      </c>
      <c r="P26" s="120"/>
      <c r="Q26" s="117">
        <v>180841</v>
      </c>
      <c r="R26" s="120"/>
      <c r="S26" s="117">
        <v>259667</v>
      </c>
      <c r="T26" s="120"/>
      <c r="U26" s="19">
        <v>240885</v>
      </c>
    </row>
    <row r="27" spans="1:21">
      <c r="A27" s="15" t="s">
        <v>111</v>
      </c>
      <c r="B27" s="17"/>
      <c r="C27" s="117">
        <v>59992</v>
      </c>
      <c r="D27" s="19"/>
      <c r="E27" s="19">
        <v>45301</v>
      </c>
      <c r="F27" s="19"/>
      <c r="G27" s="19">
        <v>44770</v>
      </c>
      <c r="H27" s="19"/>
      <c r="I27" s="118">
        <v>44994</v>
      </c>
      <c r="J27" s="119"/>
      <c r="K27" s="19">
        <v>65268</v>
      </c>
      <c r="L27" s="120"/>
      <c r="M27" s="19">
        <v>58311</v>
      </c>
      <c r="N27" s="120"/>
      <c r="O27" s="19">
        <v>58818</v>
      </c>
      <c r="P27" s="120"/>
      <c r="Q27" s="117">
        <v>51682</v>
      </c>
      <c r="R27" s="120"/>
      <c r="S27" s="117">
        <v>55724</v>
      </c>
      <c r="T27" s="120"/>
      <c r="U27" s="19">
        <v>66016</v>
      </c>
    </row>
    <row r="28" spans="1:21">
      <c r="A28" s="15" t="s">
        <v>112</v>
      </c>
      <c r="B28" s="17"/>
      <c r="C28" s="117">
        <v>22956</v>
      </c>
      <c r="D28" s="19"/>
      <c r="E28" s="19">
        <v>21608</v>
      </c>
      <c r="F28" s="19"/>
      <c r="G28" s="19">
        <v>20664</v>
      </c>
      <c r="H28" s="19"/>
      <c r="I28" s="118">
        <v>33786</v>
      </c>
      <c r="J28" s="119"/>
      <c r="K28" s="19">
        <v>23172</v>
      </c>
      <c r="L28" s="120"/>
      <c r="M28" s="19">
        <v>32044</v>
      </c>
      <c r="N28" s="120"/>
      <c r="O28" s="19">
        <v>28187</v>
      </c>
      <c r="P28" s="120"/>
      <c r="Q28" s="117">
        <v>35505</v>
      </c>
      <c r="R28" s="120"/>
      <c r="S28" s="117">
        <v>26595</v>
      </c>
      <c r="T28" s="120"/>
      <c r="U28" s="19">
        <v>31336</v>
      </c>
    </row>
    <row r="29" spans="1:21">
      <c r="A29" s="15" t="s">
        <v>113</v>
      </c>
      <c r="B29" s="17"/>
      <c r="C29" s="117">
        <v>14190</v>
      </c>
      <c r="D29" s="19"/>
      <c r="E29" s="19">
        <v>17765</v>
      </c>
      <c r="F29" s="19"/>
      <c r="G29" s="19">
        <v>19133</v>
      </c>
      <c r="H29" s="19"/>
      <c r="I29" s="118">
        <v>19428</v>
      </c>
      <c r="J29" s="131"/>
      <c r="K29" s="19">
        <v>8693</v>
      </c>
      <c r="L29" s="120"/>
      <c r="M29" s="19">
        <v>8281</v>
      </c>
      <c r="N29" s="120"/>
      <c r="O29" s="19">
        <v>8994</v>
      </c>
      <c r="P29" s="120"/>
      <c r="Q29" s="117">
        <v>12253</v>
      </c>
      <c r="R29" s="120"/>
      <c r="S29" s="117">
        <v>4542</v>
      </c>
      <c r="T29" s="120"/>
      <c r="U29" s="19">
        <v>7034</v>
      </c>
    </row>
    <row r="30" spans="1:21">
      <c r="A30" s="113"/>
      <c r="B30" s="113"/>
      <c r="C30" s="121">
        <v>253236</v>
      </c>
      <c r="D30" s="122"/>
      <c r="E30" s="122">
        <v>265529</v>
      </c>
      <c r="F30" s="122"/>
      <c r="G30" s="122">
        <v>284405</v>
      </c>
      <c r="H30" s="122"/>
      <c r="I30" s="123">
        <v>313645</v>
      </c>
      <c r="J30" s="132"/>
      <c r="K30" s="122">
        <v>309488</v>
      </c>
      <c r="L30" s="125"/>
      <c r="M30" s="122">
        <v>311281</v>
      </c>
      <c r="N30" s="125"/>
      <c r="O30" s="122">
        <v>285116</v>
      </c>
      <c r="P30" s="125"/>
      <c r="Q30" s="121">
        <v>287602</v>
      </c>
      <c r="R30" s="125"/>
      <c r="S30" s="121">
        <f>SUM(S25:S29)</f>
        <v>356114</v>
      </c>
      <c r="T30" s="125"/>
      <c r="U30" s="122">
        <v>354165</v>
      </c>
    </row>
    <row r="31" spans="1:21">
      <c r="A31" s="17" t="s">
        <v>114</v>
      </c>
      <c r="B31" s="17"/>
      <c r="C31" s="117"/>
      <c r="D31" s="19"/>
      <c r="E31" s="19"/>
      <c r="F31" s="19"/>
      <c r="G31" s="19"/>
      <c r="H31" s="19"/>
      <c r="I31" s="120"/>
      <c r="J31" s="119"/>
      <c r="K31" s="19"/>
      <c r="L31" s="120"/>
      <c r="M31" s="120"/>
      <c r="N31" s="120"/>
      <c r="O31" s="19"/>
      <c r="P31" s="120"/>
      <c r="Q31" s="117"/>
      <c r="R31" s="120"/>
      <c r="S31" s="117"/>
      <c r="T31" s="120"/>
      <c r="U31" s="120"/>
    </row>
    <row r="32" spans="1:21">
      <c r="A32" s="15" t="s">
        <v>109</v>
      </c>
      <c r="B32" s="17"/>
      <c r="C32" s="117">
        <v>429264</v>
      </c>
      <c r="D32" s="19"/>
      <c r="E32" s="19">
        <v>428580</v>
      </c>
      <c r="F32" s="19"/>
      <c r="G32" s="19">
        <v>429223</v>
      </c>
      <c r="H32" s="19"/>
      <c r="I32" s="118">
        <v>230634</v>
      </c>
      <c r="J32" s="119"/>
      <c r="K32" s="19">
        <v>15484</v>
      </c>
      <c r="L32" s="120"/>
      <c r="M32" s="19">
        <v>14505</v>
      </c>
      <c r="N32" s="120"/>
      <c r="O32" s="19">
        <v>14385</v>
      </c>
      <c r="P32" s="120"/>
      <c r="Q32" s="117">
        <v>19834</v>
      </c>
      <c r="R32" s="120"/>
      <c r="S32" s="117">
        <v>40559</v>
      </c>
      <c r="T32" s="120"/>
      <c r="U32" s="19">
        <v>39554</v>
      </c>
    </row>
    <row r="33" spans="1:21">
      <c r="A33" s="15" t="s">
        <v>110</v>
      </c>
      <c r="B33" s="17"/>
      <c r="C33" s="117">
        <v>320428</v>
      </c>
      <c r="D33" s="19"/>
      <c r="E33" s="19">
        <v>326342</v>
      </c>
      <c r="F33" s="19"/>
      <c r="G33" s="19">
        <v>319066</v>
      </c>
      <c r="H33" s="19"/>
      <c r="I33" s="118">
        <v>290326</v>
      </c>
      <c r="J33" s="119"/>
      <c r="K33" s="19">
        <v>269917</v>
      </c>
      <c r="L33" s="120"/>
      <c r="M33" s="19">
        <v>272761</v>
      </c>
      <c r="N33" s="120"/>
      <c r="O33" s="19">
        <v>274525</v>
      </c>
      <c r="P33" s="120"/>
      <c r="Q33" s="117">
        <v>258877</v>
      </c>
      <c r="R33" s="120"/>
      <c r="S33" s="117">
        <v>908499</v>
      </c>
      <c r="T33" s="120"/>
      <c r="U33" s="19">
        <v>902030</v>
      </c>
    </row>
    <row r="34" spans="1:21">
      <c r="A34" s="115" t="s">
        <v>112</v>
      </c>
      <c r="B34" s="17"/>
      <c r="C34" s="79" t="s">
        <v>53</v>
      </c>
      <c r="D34" s="19"/>
      <c r="E34" s="79" t="s">
        <v>53</v>
      </c>
      <c r="F34" s="19"/>
      <c r="G34" s="79" t="s">
        <v>53</v>
      </c>
      <c r="H34" s="19"/>
      <c r="I34" s="79" t="s">
        <v>53</v>
      </c>
      <c r="J34" s="119"/>
      <c r="K34" s="79" t="s">
        <v>53</v>
      </c>
      <c r="L34" s="120"/>
      <c r="M34" s="79" t="s">
        <v>53</v>
      </c>
      <c r="N34" s="120"/>
      <c r="O34" s="79" t="s">
        <v>53</v>
      </c>
      <c r="P34" s="120"/>
      <c r="Q34" s="79" t="s">
        <v>53</v>
      </c>
      <c r="R34" s="120"/>
      <c r="S34" s="117">
        <v>39526</v>
      </c>
      <c r="T34" s="120"/>
      <c r="U34" s="79">
        <v>43969</v>
      </c>
    </row>
    <row r="35" spans="1:21">
      <c r="A35" s="15" t="s">
        <v>115</v>
      </c>
      <c r="B35" s="17"/>
      <c r="C35" s="117">
        <v>7081</v>
      </c>
      <c r="D35" s="19"/>
      <c r="E35" s="19">
        <v>4588</v>
      </c>
      <c r="F35" s="19"/>
      <c r="G35" s="19">
        <v>20085</v>
      </c>
      <c r="H35" s="19"/>
      <c r="I35" s="118">
        <v>20207</v>
      </c>
      <c r="J35" s="119"/>
      <c r="K35" s="19">
        <v>10695</v>
      </c>
      <c r="L35" s="120"/>
      <c r="M35" s="19">
        <v>6131</v>
      </c>
      <c r="N35" s="120"/>
      <c r="O35" s="19">
        <v>7150</v>
      </c>
      <c r="P35" s="120"/>
      <c r="Q35" s="117">
        <v>7079</v>
      </c>
      <c r="R35" s="120"/>
      <c r="S35" s="117">
        <v>8500</v>
      </c>
      <c r="T35" s="120"/>
      <c r="U35" s="19">
        <v>1584</v>
      </c>
    </row>
    <row r="36" spans="1:21">
      <c r="A36" s="15" t="s">
        <v>116</v>
      </c>
      <c r="B36" s="17"/>
      <c r="C36" s="117">
        <v>25478</v>
      </c>
      <c r="D36" s="19"/>
      <c r="E36" s="19">
        <v>25065</v>
      </c>
      <c r="F36" s="19"/>
      <c r="G36" s="19">
        <v>28850</v>
      </c>
      <c r="H36" s="19"/>
      <c r="I36" s="118">
        <v>29753</v>
      </c>
      <c r="J36" s="131"/>
      <c r="K36" s="19">
        <v>26048</v>
      </c>
      <c r="L36" s="120"/>
      <c r="M36" s="19">
        <v>25232</v>
      </c>
      <c r="N36" s="120"/>
      <c r="O36" s="19">
        <v>24635</v>
      </c>
      <c r="P36" s="120"/>
      <c r="Q36" s="117">
        <v>23122</v>
      </c>
      <c r="R36" s="120"/>
      <c r="S36" s="117">
        <v>21315</v>
      </c>
      <c r="T36" s="120"/>
      <c r="U36" s="19">
        <v>21295</v>
      </c>
    </row>
    <row r="37" spans="1:21">
      <c r="A37" s="113"/>
      <c r="B37" s="113"/>
      <c r="C37" s="121">
        <v>782251</v>
      </c>
      <c r="D37" s="122"/>
      <c r="E37" s="122">
        <v>784575</v>
      </c>
      <c r="F37" s="122"/>
      <c r="G37" s="122">
        <v>797224</v>
      </c>
      <c r="H37" s="122"/>
      <c r="I37" s="123">
        <v>570920</v>
      </c>
      <c r="J37" s="124"/>
      <c r="K37" s="122">
        <v>322144</v>
      </c>
      <c r="L37" s="125"/>
      <c r="M37" s="122">
        <v>318629</v>
      </c>
      <c r="N37" s="125"/>
      <c r="O37" s="122">
        <v>320695</v>
      </c>
      <c r="P37" s="125"/>
      <c r="Q37" s="121">
        <v>308912</v>
      </c>
      <c r="R37" s="125"/>
      <c r="S37" s="121">
        <f>SUM(S32:S36)</f>
        <v>1018399</v>
      </c>
      <c r="T37" s="125"/>
      <c r="U37" s="122">
        <v>1008432</v>
      </c>
    </row>
    <row r="38" spans="1:21">
      <c r="A38" s="15" t="s">
        <v>117</v>
      </c>
      <c r="B38" s="15"/>
      <c r="C38" s="79" t="s">
        <v>53</v>
      </c>
      <c r="D38" s="19"/>
      <c r="E38" s="79" t="s">
        <v>53</v>
      </c>
      <c r="F38" s="19"/>
      <c r="G38" s="79" t="s">
        <v>53</v>
      </c>
      <c r="H38" s="19"/>
      <c r="I38" s="79" t="s">
        <v>53</v>
      </c>
      <c r="J38" s="119"/>
      <c r="K38" s="79" t="s">
        <v>53</v>
      </c>
      <c r="L38" s="120"/>
      <c r="M38" s="79" t="s">
        <v>53</v>
      </c>
      <c r="N38" s="120"/>
      <c r="O38" s="19">
        <v>287</v>
      </c>
      <c r="P38" s="120"/>
      <c r="Q38" s="117">
        <v>28</v>
      </c>
      <c r="R38" s="120"/>
      <c r="S38" s="79" t="s">
        <v>53</v>
      </c>
      <c r="T38" s="120"/>
      <c r="U38" s="79" t="s">
        <v>53</v>
      </c>
    </row>
    <row r="39" spans="1:21">
      <c r="A39" s="113" t="s">
        <v>118</v>
      </c>
      <c r="B39" s="113"/>
      <c r="C39" s="121">
        <v>1035487</v>
      </c>
      <c r="D39" s="122"/>
      <c r="E39" s="122">
        <v>1050104</v>
      </c>
      <c r="F39" s="122"/>
      <c r="G39" s="122">
        <v>1081629</v>
      </c>
      <c r="H39" s="122"/>
      <c r="I39" s="123">
        <v>884565</v>
      </c>
      <c r="J39" s="132"/>
      <c r="K39" s="122">
        <v>631632</v>
      </c>
      <c r="L39" s="125"/>
      <c r="M39" s="122">
        <v>629910</v>
      </c>
      <c r="N39" s="125"/>
      <c r="O39" s="122">
        <v>606098</v>
      </c>
      <c r="P39" s="125"/>
      <c r="Q39" s="121">
        <v>596542</v>
      </c>
      <c r="R39" s="125"/>
      <c r="S39" s="121">
        <f>SUM(S37,S30)</f>
        <v>1374513</v>
      </c>
      <c r="T39" s="125"/>
      <c r="U39" s="122">
        <v>1362597</v>
      </c>
    </row>
    <row r="40" spans="1:21">
      <c r="A40" s="15"/>
      <c r="B40" s="17"/>
      <c r="C40" s="120"/>
      <c r="D40" s="19"/>
      <c r="E40" s="120"/>
      <c r="F40" s="19"/>
      <c r="G40" s="19"/>
      <c r="H40" s="19"/>
      <c r="I40" s="120"/>
      <c r="J40" s="119"/>
      <c r="K40" s="19"/>
      <c r="L40" s="120"/>
      <c r="M40" s="120"/>
      <c r="N40" s="120"/>
      <c r="O40" s="19"/>
      <c r="P40" s="120"/>
      <c r="Q40" s="117"/>
      <c r="R40" s="120"/>
      <c r="S40" s="117"/>
      <c r="T40" s="120"/>
      <c r="U40" s="120"/>
    </row>
    <row r="41" spans="1:21">
      <c r="A41" s="15" t="s">
        <v>119</v>
      </c>
      <c r="B41" s="17"/>
      <c r="C41" s="79">
        <v>27297</v>
      </c>
      <c r="D41" s="19"/>
      <c r="E41" s="19">
        <v>27323</v>
      </c>
      <c r="F41" s="19"/>
      <c r="G41" s="19">
        <v>27323</v>
      </c>
      <c r="H41" s="19"/>
      <c r="I41" s="118">
        <v>27323</v>
      </c>
      <c r="J41" s="119"/>
      <c r="K41" s="19">
        <v>27323</v>
      </c>
      <c r="L41" s="120"/>
      <c r="M41" s="19">
        <v>27369</v>
      </c>
      <c r="N41" s="120"/>
      <c r="O41" s="19">
        <v>27369</v>
      </c>
      <c r="P41" s="120"/>
      <c r="Q41" s="117">
        <v>27369</v>
      </c>
      <c r="R41" s="120"/>
      <c r="S41" s="117">
        <v>27421</v>
      </c>
      <c r="T41" s="120"/>
      <c r="U41" s="19">
        <v>27551</v>
      </c>
    </row>
    <row r="42" spans="1:21">
      <c r="A42" s="15" t="s">
        <v>120</v>
      </c>
      <c r="B42" s="17"/>
      <c r="C42" s="79" t="s">
        <v>53</v>
      </c>
      <c r="D42" s="19"/>
      <c r="E42" s="18">
        <v>-390</v>
      </c>
      <c r="F42" s="19"/>
      <c r="G42" s="19">
        <v>-643</v>
      </c>
      <c r="H42" s="19"/>
      <c r="I42" s="118">
        <v>-661</v>
      </c>
      <c r="J42" s="131"/>
      <c r="K42" s="19">
        <v>-2705</v>
      </c>
      <c r="L42" s="120"/>
      <c r="M42" s="19">
        <v>-4552</v>
      </c>
      <c r="N42" s="120"/>
      <c r="O42" s="19">
        <v>-7180</v>
      </c>
      <c r="P42" s="120"/>
      <c r="Q42" s="117">
        <v>-5646</v>
      </c>
      <c r="R42" s="120"/>
      <c r="S42" s="117">
        <v>-2322</v>
      </c>
      <c r="T42" s="120"/>
      <c r="U42" s="19">
        <v>-7873</v>
      </c>
    </row>
    <row r="43" spans="1:21">
      <c r="A43" s="15" t="s">
        <v>121</v>
      </c>
      <c r="B43" s="17"/>
      <c r="C43" s="117">
        <v>606057</v>
      </c>
      <c r="D43" s="19"/>
      <c r="E43" s="19">
        <v>576428</v>
      </c>
      <c r="F43" s="19"/>
      <c r="G43" s="19">
        <v>577402</v>
      </c>
      <c r="H43" s="19"/>
      <c r="I43" s="118">
        <v>581134</v>
      </c>
      <c r="J43" s="119"/>
      <c r="K43" s="19">
        <v>590191</v>
      </c>
      <c r="L43" s="120"/>
      <c r="M43" s="19">
        <v>600338</v>
      </c>
      <c r="N43" s="120"/>
      <c r="O43" s="19">
        <v>600429</v>
      </c>
      <c r="P43" s="120"/>
      <c r="Q43" s="117">
        <v>601128</v>
      </c>
      <c r="R43" s="120"/>
      <c r="S43" s="117">
        <v>653840</v>
      </c>
      <c r="T43" s="120"/>
      <c r="U43" s="19">
        <v>669422</v>
      </c>
    </row>
    <row r="44" spans="1:21">
      <c r="A44" s="15" t="s">
        <v>122</v>
      </c>
      <c r="B44" s="17"/>
      <c r="C44" s="117">
        <v>89693</v>
      </c>
      <c r="D44" s="19"/>
      <c r="E44" s="19">
        <v>99967</v>
      </c>
      <c r="F44" s="19"/>
      <c r="G44" s="19">
        <v>130706</v>
      </c>
      <c r="H44" s="19"/>
      <c r="I44" s="118">
        <v>149507</v>
      </c>
      <c r="J44" s="131"/>
      <c r="K44" s="19">
        <v>117155</v>
      </c>
      <c r="L44" s="120"/>
      <c r="M44" s="19">
        <v>122191</v>
      </c>
      <c r="N44" s="120"/>
      <c r="O44" s="19">
        <v>130868</v>
      </c>
      <c r="P44" s="120"/>
      <c r="Q44" s="117">
        <v>144762</v>
      </c>
      <c r="R44" s="120"/>
      <c r="S44" s="117">
        <v>173629</v>
      </c>
      <c r="T44" s="120"/>
      <c r="U44" s="19">
        <v>159358</v>
      </c>
    </row>
    <row r="45" spans="1:21">
      <c r="A45" s="15" t="s">
        <v>123</v>
      </c>
      <c r="B45" s="17"/>
      <c r="C45" s="117">
        <v>15776</v>
      </c>
      <c r="D45" s="19"/>
      <c r="E45" s="19">
        <v>17478</v>
      </c>
      <c r="F45" s="19"/>
      <c r="G45" s="19">
        <v>24820</v>
      </c>
      <c r="H45" s="19"/>
      <c r="I45" s="118">
        <v>32274</v>
      </c>
      <c r="J45" s="131"/>
      <c r="K45" s="19">
        <v>19624</v>
      </c>
      <c r="L45" s="120"/>
      <c r="M45" s="19">
        <v>16463</v>
      </c>
      <c r="N45" s="120"/>
      <c r="O45" s="19">
        <v>19195</v>
      </c>
      <c r="P45" s="120"/>
      <c r="Q45" s="117">
        <v>22584</v>
      </c>
      <c r="R45" s="120"/>
      <c r="S45" s="117">
        <v>15226</v>
      </c>
      <c r="T45" s="120"/>
      <c r="U45" s="19">
        <v>19189</v>
      </c>
    </row>
    <row r="46" spans="1:21">
      <c r="A46" s="114" t="s">
        <v>124</v>
      </c>
      <c r="B46" s="113"/>
      <c r="C46" s="138" t="s">
        <v>53</v>
      </c>
      <c r="D46" s="126"/>
      <c r="E46" s="138" t="s">
        <v>53</v>
      </c>
      <c r="F46" s="126"/>
      <c r="G46" s="138" t="s">
        <v>53</v>
      </c>
      <c r="H46" s="126"/>
      <c r="I46" s="138" t="s">
        <v>53</v>
      </c>
      <c r="J46" s="126"/>
      <c r="K46" s="138" t="s">
        <v>53</v>
      </c>
      <c r="L46" s="125"/>
      <c r="M46" s="138" t="s">
        <v>53</v>
      </c>
      <c r="N46" s="125"/>
      <c r="O46" s="126">
        <v>145</v>
      </c>
      <c r="P46" s="125"/>
      <c r="Q46" s="127">
        <v>439</v>
      </c>
      <c r="R46" s="125"/>
      <c r="S46" s="138" t="s">
        <v>53</v>
      </c>
      <c r="T46" s="125"/>
      <c r="U46" s="138" t="s">
        <v>53</v>
      </c>
    </row>
    <row r="47" spans="1:21">
      <c r="A47" s="133" t="s">
        <v>125</v>
      </c>
      <c r="B47" s="133"/>
      <c r="C47" s="134">
        <v>738823</v>
      </c>
      <c r="D47" s="135"/>
      <c r="E47" s="135">
        <v>720806</v>
      </c>
      <c r="F47" s="135"/>
      <c r="G47" s="135">
        <v>759608</v>
      </c>
      <c r="H47" s="135"/>
      <c r="I47" s="136">
        <v>789577</v>
      </c>
      <c r="J47" s="135"/>
      <c r="K47" s="135">
        <v>751588</v>
      </c>
      <c r="L47" s="137"/>
      <c r="M47" s="135">
        <v>761809</v>
      </c>
      <c r="N47" s="137"/>
      <c r="O47" s="135">
        <v>770826</v>
      </c>
      <c r="P47" s="137"/>
      <c r="Q47" s="134">
        <v>790636</v>
      </c>
      <c r="R47" s="137"/>
      <c r="S47" s="134">
        <f>SUM(S41:S45)</f>
        <v>867794</v>
      </c>
      <c r="T47" s="137"/>
      <c r="U47" s="135">
        <v>867647</v>
      </c>
    </row>
    <row r="48" spans="1:21">
      <c r="A48" s="15" t="s">
        <v>126</v>
      </c>
      <c r="B48" s="17"/>
      <c r="C48" s="117">
        <v>-3189</v>
      </c>
      <c r="D48" s="19"/>
      <c r="E48" s="19">
        <v>-42</v>
      </c>
      <c r="F48" s="19"/>
      <c r="G48" s="19">
        <v>6146</v>
      </c>
      <c r="H48" s="19"/>
      <c r="I48" s="118">
        <v>6399</v>
      </c>
      <c r="J48" s="19"/>
      <c r="K48" s="19">
        <v>5841</v>
      </c>
      <c r="L48" s="120"/>
      <c r="M48" s="19">
        <v>6225</v>
      </c>
      <c r="N48" s="120"/>
      <c r="O48" s="19">
        <v>6220</v>
      </c>
      <c r="P48" s="120"/>
      <c r="Q48" s="117">
        <v>5980</v>
      </c>
      <c r="R48" s="120"/>
      <c r="S48" s="117">
        <v>5043</v>
      </c>
      <c r="T48" s="120"/>
      <c r="U48" s="19">
        <v>4955</v>
      </c>
    </row>
    <row r="49" spans="1:21">
      <c r="A49" s="113" t="s">
        <v>127</v>
      </c>
      <c r="B49" s="113"/>
      <c r="C49" s="121">
        <v>735634</v>
      </c>
      <c r="D49" s="122"/>
      <c r="E49" s="122">
        <v>720764</v>
      </c>
      <c r="F49" s="122"/>
      <c r="G49" s="122">
        <v>765754</v>
      </c>
      <c r="H49" s="122"/>
      <c r="I49" s="123">
        <v>795976</v>
      </c>
      <c r="J49" s="122"/>
      <c r="K49" s="122">
        <v>757429</v>
      </c>
      <c r="L49" s="125"/>
      <c r="M49" s="122">
        <v>768034</v>
      </c>
      <c r="N49" s="125"/>
      <c r="O49" s="122">
        <v>777046</v>
      </c>
      <c r="P49" s="125"/>
      <c r="Q49" s="121">
        <v>796616</v>
      </c>
      <c r="R49" s="125"/>
      <c r="S49" s="121">
        <f>SUM(S47:S48)</f>
        <v>872837</v>
      </c>
      <c r="T49" s="125"/>
      <c r="U49" s="122">
        <v>872602</v>
      </c>
    </row>
    <row r="50" spans="1:21" ht="14.4" thickBot="1">
      <c r="A50" s="102" t="s">
        <v>128</v>
      </c>
      <c r="B50" s="102"/>
      <c r="C50" s="128">
        <v>1771121</v>
      </c>
      <c r="D50" s="103"/>
      <c r="E50" s="103">
        <v>1770868</v>
      </c>
      <c r="F50" s="103"/>
      <c r="G50" s="103">
        <v>1847383</v>
      </c>
      <c r="H50" s="103"/>
      <c r="I50" s="103">
        <v>1680541</v>
      </c>
      <c r="J50" s="103"/>
      <c r="K50" s="103">
        <v>1389061</v>
      </c>
      <c r="L50" s="130"/>
      <c r="M50" s="103">
        <v>1397944</v>
      </c>
      <c r="N50" s="130"/>
      <c r="O50" s="103">
        <v>1383144</v>
      </c>
      <c r="P50" s="130"/>
      <c r="Q50" s="128">
        <v>1393158</v>
      </c>
      <c r="R50" s="130"/>
      <c r="S50" s="128">
        <f>S49+S39</f>
        <v>2247350</v>
      </c>
      <c r="T50" s="130"/>
      <c r="U50" s="103">
        <v>2235199</v>
      </c>
    </row>
    <row r="51" spans="1:21" ht="14.4" thickTop="1"/>
  </sheetData>
  <mergeCells count="3">
    <mergeCell ref="C2:S2"/>
    <mergeCell ref="C1:S1"/>
    <mergeCell ref="C3:S3"/>
  </mergeCells>
  <pageMargins left="0.7" right="0.7" top="0.75" bottom="0.75" header="0.3" footer="0.3"/>
  <pageSetup scale="48" fitToHeight="0" orientation="landscape" r:id="rId1"/>
  <colBreaks count="1" manualBreakCount="1">
    <brk id="9"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6666-5C22-498F-A946-675F07F967DF}">
  <sheetPr>
    <tabColor rgb="FFFF0000"/>
    <pageSetUpPr fitToPage="1"/>
  </sheetPr>
  <dimension ref="A1:I66"/>
  <sheetViews>
    <sheetView showGridLines="0" zoomScaleNormal="100" zoomScaleSheetLayoutView="90" workbookViewId="0">
      <pane xSplit="1" ySplit="8" topLeftCell="B9" activePane="bottomRight" state="frozen"/>
      <selection pane="topRight" activeCell="C20" sqref="C20"/>
      <selection pane="bottomLeft" activeCell="C20" sqref="C20"/>
      <selection pane="bottomRight" activeCell="C11" sqref="C11"/>
    </sheetView>
  </sheetViews>
  <sheetFormatPr defaultColWidth="8.5546875" defaultRowHeight="13.8"/>
  <cols>
    <col min="1" max="1" width="54.109375" style="1" customWidth="1"/>
    <col min="2" max="2" width="15" style="1" customWidth="1"/>
    <col min="3" max="3" width="1.88671875" style="1" customWidth="1"/>
    <col min="4" max="4" width="15" style="1" customWidth="1"/>
    <col min="5" max="5" width="2" style="1" customWidth="1"/>
    <col min="6" max="6" width="15" style="1" customWidth="1"/>
    <col min="7" max="7" width="2.44140625" style="1" customWidth="1"/>
    <col min="8" max="9" width="15" style="1" customWidth="1"/>
    <col min="10" max="16384" width="8.5546875" style="1"/>
  </cols>
  <sheetData>
    <row r="1" spans="1:9">
      <c r="A1" s="35"/>
      <c r="B1" s="221" t="s">
        <v>20</v>
      </c>
      <c r="C1" s="221"/>
      <c r="D1" s="221"/>
      <c r="E1" s="221"/>
      <c r="F1" s="221"/>
      <c r="G1" s="221"/>
      <c r="H1" s="221"/>
      <c r="I1" s="110"/>
    </row>
    <row r="2" spans="1:9">
      <c r="A2" s="35"/>
      <c r="B2" s="221" t="s">
        <v>129</v>
      </c>
      <c r="C2" s="221"/>
      <c r="D2" s="221"/>
      <c r="E2" s="221"/>
      <c r="F2" s="221"/>
      <c r="G2" s="221"/>
      <c r="H2" s="221"/>
      <c r="I2" s="110"/>
    </row>
    <row r="3" spans="1:9">
      <c r="A3" s="35"/>
      <c r="B3" s="220" t="s">
        <v>66</v>
      </c>
      <c r="C3" s="220"/>
      <c r="D3" s="220"/>
      <c r="E3" s="220"/>
      <c r="F3" s="220"/>
      <c r="G3" s="220"/>
      <c r="H3" s="220"/>
      <c r="I3" s="209"/>
    </row>
    <row r="4" spans="1:9">
      <c r="A4" s="35"/>
      <c r="B4" s="15"/>
      <c r="C4" s="15"/>
      <c r="D4" s="15"/>
      <c r="E4" s="15"/>
      <c r="F4" s="15"/>
      <c r="G4" s="15"/>
      <c r="H4" s="15"/>
      <c r="I4" s="15"/>
    </row>
    <row r="5" spans="1:9" ht="27" thickBot="1">
      <c r="A5" s="72"/>
      <c r="B5" s="219" t="s">
        <v>130</v>
      </c>
      <c r="C5" s="219"/>
      <c r="D5" s="219"/>
      <c r="E5" s="219"/>
      <c r="F5" s="219"/>
      <c r="G5" s="75"/>
      <c r="H5" s="211" t="s">
        <v>131</v>
      </c>
      <c r="I5" s="75"/>
    </row>
    <row r="6" spans="1:9" ht="14.4" thickBot="1">
      <c r="A6" s="72"/>
      <c r="B6" s="73">
        <v>2021</v>
      </c>
      <c r="C6" s="74" t="s">
        <v>132</v>
      </c>
      <c r="D6" s="73">
        <v>2022</v>
      </c>
      <c r="E6" s="74" t="s">
        <v>132</v>
      </c>
      <c r="F6" s="73">
        <v>2023</v>
      </c>
      <c r="G6" s="75"/>
      <c r="H6" s="73">
        <v>2024</v>
      </c>
      <c r="I6" s="75"/>
    </row>
    <row r="7" spans="1:9">
      <c r="A7" s="14" t="s">
        <v>67</v>
      </c>
      <c r="B7" s="75"/>
      <c r="C7" s="74"/>
      <c r="D7" s="75"/>
      <c r="E7" s="74"/>
      <c r="F7" s="75"/>
      <c r="G7" s="75"/>
      <c r="H7" s="75"/>
      <c r="I7" s="75"/>
    </row>
    <row r="8" spans="1:9">
      <c r="A8" s="72" t="s">
        <v>133</v>
      </c>
      <c r="B8" s="76" t="s">
        <v>134</v>
      </c>
      <c r="C8" s="77"/>
      <c r="D8" s="76" t="s">
        <v>134</v>
      </c>
      <c r="E8" s="77"/>
      <c r="F8" s="76" t="s">
        <v>134</v>
      </c>
      <c r="G8" s="76"/>
      <c r="H8" s="76" t="s">
        <v>134</v>
      </c>
      <c r="I8" s="76"/>
    </row>
    <row r="9" spans="1:9">
      <c r="A9" s="78" t="s">
        <v>135</v>
      </c>
      <c r="B9" s="79">
        <v>12787</v>
      </c>
      <c r="C9" s="80"/>
      <c r="D9" s="79">
        <v>10491</v>
      </c>
      <c r="E9" s="80"/>
      <c r="F9" s="79">
        <v>33894</v>
      </c>
      <c r="G9" s="79"/>
      <c r="H9" s="79">
        <v>-649</v>
      </c>
      <c r="I9" s="79"/>
    </row>
    <row r="10" spans="1:9" ht="26.4">
      <c r="A10" s="78" t="s">
        <v>136</v>
      </c>
      <c r="B10" s="79" t="s">
        <v>134</v>
      </c>
      <c r="C10" s="80"/>
      <c r="D10" s="79" t="s">
        <v>134</v>
      </c>
      <c r="E10" s="80"/>
      <c r="F10" s="79" t="s">
        <v>137</v>
      </c>
      <c r="G10" s="79"/>
      <c r="H10" s="79" t="s">
        <v>134</v>
      </c>
      <c r="I10" s="79"/>
    </row>
    <row r="11" spans="1:9">
      <c r="A11" s="78" t="s">
        <v>138</v>
      </c>
      <c r="B11" s="79">
        <v>11037</v>
      </c>
      <c r="C11" s="80"/>
      <c r="D11" s="79">
        <v>7299</v>
      </c>
      <c r="E11" s="80"/>
      <c r="F11" s="79">
        <v>12551</v>
      </c>
      <c r="G11" s="79"/>
      <c r="H11" s="79">
        <v>960</v>
      </c>
      <c r="I11" s="79"/>
    </row>
    <row r="12" spans="1:9">
      <c r="A12" s="78" t="s">
        <v>139</v>
      </c>
      <c r="B12" s="79">
        <v>-5179</v>
      </c>
      <c r="C12" s="80"/>
      <c r="D12" s="79">
        <v>-5250</v>
      </c>
      <c r="E12" s="80"/>
      <c r="F12" s="79">
        <v>-7683</v>
      </c>
      <c r="G12" s="79"/>
      <c r="H12" s="79">
        <v>-2037</v>
      </c>
      <c r="I12" s="79"/>
    </row>
    <row r="13" spans="1:9">
      <c r="A13" s="78" t="s">
        <v>140</v>
      </c>
      <c r="B13" s="79">
        <v>32325</v>
      </c>
      <c r="C13" s="80"/>
      <c r="D13" s="79">
        <v>40036</v>
      </c>
      <c r="E13" s="80"/>
      <c r="F13" s="79">
        <v>31451</v>
      </c>
      <c r="G13" s="79"/>
      <c r="H13" s="79">
        <v>18893</v>
      </c>
      <c r="I13" s="79"/>
    </row>
    <row r="14" spans="1:9">
      <c r="A14" s="78" t="s">
        <v>141</v>
      </c>
      <c r="B14" s="79">
        <v>5889</v>
      </c>
      <c r="C14" s="80"/>
      <c r="D14" s="79">
        <v>-5</v>
      </c>
      <c r="E14" s="80"/>
      <c r="F14" s="79" t="s">
        <v>142</v>
      </c>
      <c r="G14" s="79"/>
      <c r="H14" s="79" t="s">
        <v>142</v>
      </c>
      <c r="I14" s="79"/>
    </row>
    <row r="15" spans="1:9">
      <c r="A15" s="78" t="s">
        <v>59</v>
      </c>
      <c r="B15" s="79" t="s">
        <v>53</v>
      </c>
      <c r="C15" s="80"/>
      <c r="D15" s="79">
        <v>-7698</v>
      </c>
      <c r="E15" s="80"/>
      <c r="F15" s="79" t="s">
        <v>53</v>
      </c>
      <c r="G15" s="79"/>
      <c r="H15" s="79" t="s">
        <v>142</v>
      </c>
      <c r="I15" s="79"/>
    </row>
    <row r="16" spans="1:9">
      <c r="A16" s="78" t="s">
        <v>143</v>
      </c>
      <c r="B16" s="79">
        <v>96</v>
      </c>
      <c r="C16" s="80"/>
      <c r="D16" s="79">
        <v>1411</v>
      </c>
      <c r="E16" s="80"/>
      <c r="F16" s="79">
        <v>-2885</v>
      </c>
      <c r="G16" s="79"/>
      <c r="H16" s="79" t="s">
        <v>142</v>
      </c>
      <c r="I16" s="79"/>
    </row>
    <row r="17" spans="1:9">
      <c r="A17" s="78" t="s">
        <v>144</v>
      </c>
      <c r="B17" s="79">
        <v>-5437</v>
      </c>
      <c r="C17" s="80"/>
      <c r="D17" s="79">
        <v>-26690</v>
      </c>
      <c r="E17" s="80"/>
      <c r="F17" s="79">
        <v>-23205</v>
      </c>
      <c r="G17" s="79"/>
      <c r="H17" s="79">
        <v>14466</v>
      </c>
      <c r="I17" s="79"/>
    </row>
    <row r="18" spans="1:9">
      <c r="A18" s="78" t="s">
        <v>145</v>
      </c>
      <c r="B18" s="79">
        <v>119048</v>
      </c>
      <c r="C18" s="80"/>
      <c r="D18" s="79">
        <v>172831</v>
      </c>
      <c r="E18" s="80"/>
      <c r="F18" s="79">
        <v>201620</v>
      </c>
      <c r="G18" s="79"/>
      <c r="H18" s="79">
        <v>72818</v>
      </c>
      <c r="I18" s="79"/>
    </row>
    <row r="19" spans="1:9">
      <c r="A19" s="78" t="s">
        <v>146</v>
      </c>
      <c r="B19" s="79">
        <v>10327</v>
      </c>
      <c r="C19" s="80"/>
      <c r="D19" s="79">
        <v>11982</v>
      </c>
      <c r="E19" s="80"/>
      <c r="F19" s="79">
        <v>14596</v>
      </c>
      <c r="G19" s="79"/>
      <c r="H19" s="79">
        <v>4038</v>
      </c>
      <c r="I19" s="79"/>
    </row>
    <row r="20" spans="1:9">
      <c r="A20" s="78" t="s">
        <v>147</v>
      </c>
      <c r="B20" s="79">
        <v>15431</v>
      </c>
      <c r="C20" s="80"/>
      <c r="D20" s="79">
        <v>28299</v>
      </c>
      <c r="E20" s="80"/>
      <c r="F20" s="79">
        <v>41177</v>
      </c>
      <c r="G20" s="79"/>
      <c r="H20" s="79">
        <v>1995</v>
      </c>
      <c r="I20" s="79"/>
    </row>
    <row r="21" spans="1:9">
      <c r="A21" s="78" t="s">
        <v>148</v>
      </c>
      <c r="B21" s="79">
        <v>1485</v>
      </c>
      <c r="C21" s="80"/>
      <c r="D21" s="79">
        <v>4082</v>
      </c>
      <c r="E21" s="80"/>
      <c r="F21" s="79">
        <v>3699</v>
      </c>
      <c r="G21" s="79"/>
      <c r="H21" s="79" t="s">
        <v>53</v>
      </c>
      <c r="I21" s="79"/>
    </row>
    <row r="22" spans="1:9">
      <c r="A22" s="78" t="s">
        <v>149</v>
      </c>
      <c r="B22" s="79" t="s">
        <v>53</v>
      </c>
      <c r="C22" s="80"/>
      <c r="D22" s="79" t="s">
        <v>53</v>
      </c>
      <c r="E22" s="80"/>
      <c r="F22" s="79">
        <v>13604</v>
      </c>
      <c r="G22" s="79"/>
      <c r="H22" s="79" t="s">
        <v>53</v>
      </c>
      <c r="I22" s="79"/>
    </row>
    <row r="23" spans="1:9" ht="14.4" thickBot="1">
      <c r="A23" s="78" t="s">
        <v>150</v>
      </c>
      <c r="B23" s="81">
        <v>-876</v>
      </c>
      <c r="C23" s="80"/>
      <c r="D23" s="81">
        <v>-3178</v>
      </c>
      <c r="E23" s="80"/>
      <c r="F23" s="81">
        <v>-3790</v>
      </c>
      <c r="G23" s="81"/>
      <c r="H23" s="81">
        <v>-2412</v>
      </c>
      <c r="I23" s="79"/>
    </row>
    <row r="24" spans="1:9" ht="27" thickBot="1">
      <c r="A24" s="72" t="s">
        <v>151</v>
      </c>
      <c r="B24" s="82">
        <v>196933</v>
      </c>
      <c r="C24" s="80"/>
      <c r="D24" s="82">
        <v>233610</v>
      </c>
      <c r="E24" s="80"/>
      <c r="F24" s="82">
        <v>315029</v>
      </c>
      <c r="G24" s="82"/>
      <c r="H24" s="82">
        <v>108072</v>
      </c>
      <c r="I24" s="84"/>
    </row>
    <row r="25" spans="1:9" ht="26.4">
      <c r="A25" s="78" t="s">
        <v>152</v>
      </c>
      <c r="B25" s="79">
        <v>-69896</v>
      </c>
      <c r="C25" s="80"/>
      <c r="D25" s="79">
        <v>-53519</v>
      </c>
      <c r="E25" s="80"/>
      <c r="F25" s="79">
        <v>-16100</v>
      </c>
      <c r="G25" s="79"/>
      <c r="H25" s="79">
        <v>-43192</v>
      </c>
      <c r="I25" s="79"/>
    </row>
    <row r="26" spans="1:9" ht="27" thickBot="1">
      <c r="A26" s="78" t="s">
        <v>153</v>
      </c>
      <c r="B26" s="81">
        <v>44385</v>
      </c>
      <c r="C26" s="80"/>
      <c r="D26" s="81">
        <v>32159</v>
      </c>
      <c r="E26" s="80"/>
      <c r="F26" s="81">
        <v>-1477</v>
      </c>
      <c r="G26" s="81"/>
      <c r="H26" s="81">
        <v>18791</v>
      </c>
      <c r="I26" s="79"/>
    </row>
    <row r="27" spans="1:9" ht="14.4" thickBot="1">
      <c r="A27" s="72" t="s">
        <v>154</v>
      </c>
      <c r="B27" s="82">
        <v>-25511</v>
      </c>
      <c r="C27" s="80"/>
      <c r="D27" s="82">
        <v>-21360</v>
      </c>
      <c r="E27" s="80"/>
      <c r="F27" s="82">
        <v>-17577</v>
      </c>
      <c r="G27" s="82"/>
      <c r="H27" s="82">
        <v>-24401</v>
      </c>
      <c r="I27" s="84"/>
    </row>
    <row r="28" spans="1:9">
      <c r="A28" s="78" t="s">
        <v>155</v>
      </c>
      <c r="B28" s="79">
        <v>-31060</v>
      </c>
      <c r="C28" s="80"/>
      <c r="D28" s="79">
        <v>-33591</v>
      </c>
      <c r="E28" s="80"/>
      <c r="F28" s="79">
        <v>-30528</v>
      </c>
      <c r="G28" s="79"/>
      <c r="H28" s="79">
        <v>-18678</v>
      </c>
      <c r="I28" s="79"/>
    </row>
    <row r="29" spans="1:9">
      <c r="A29" s="78" t="s">
        <v>156</v>
      </c>
      <c r="B29" s="79">
        <v>165</v>
      </c>
      <c r="C29" s="80"/>
      <c r="D29" s="79">
        <v>5091</v>
      </c>
      <c r="E29" s="80"/>
      <c r="F29" s="79">
        <v>7677</v>
      </c>
      <c r="G29" s="79"/>
      <c r="H29" s="79">
        <v>2037</v>
      </c>
      <c r="I29" s="79"/>
    </row>
    <row r="30" spans="1:9" ht="14.4" thickBot="1">
      <c r="A30" s="78" t="s">
        <v>157</v>
      </c>
      <c r="B30" s="81">
        <v>-8306</v>
      </c>
      <c r="C30" s="80"/>
      <c r="D30" s="81">
        <v>-15673</v>
      </c>
      <c r="E30" s="80"/>
      <c r="F30" s="81">
        <v>-15956</v>
      </c>
      <c r="G30" s="81"/>
      <c r="H30" s="81">
        <v>149</v>
      </c>
      <c r="I30" s="79"/>
    </row>
    <row r="31" spans="1:9" ht="14.4" thickBot="1">
      <c r="A31" s="72" t="s">
        <v>158</v>
      </c>
      <c r="B31" s="82">
        <v>132221</v>
      </c>
      <c r="C31" s="83"/>
      <c r="D31" s="82">
        <v>168077</v>
      </c>
      <c r="E31" s="83"/>
      <c r="F31" s="82">
        <v>258645</v>
      </c>
      <c r="G31" s="82"/>
      <c r="H31" s="82">
        <v>67179</v>
      </c>
      <c r="I31" s="84"/>
    </row>
    <row r="32" spans="1:9">
      <c r="A32" s="72" t="s">
        <v>159</v>
      </c>
      <c r="B32" s="79" t="s">
        <v>134</v>
      </c>
      <c r="C32" s="80"/>
      <c r="D32" s="79" t="s">
        <v>134</v>
      </c>
      <c r="E32" s="80"/>
      <c r="F32" s="79" t="s">
        <v>137</v>
      </c>
      <c r="G32" s="79"/>
      <c r="H32" s="79" t="s">
        <v>134</v>
      </c>
      <c r="I32" s="79"/>
    </row>
    <row r="33" spans="1:9">
      <c r="A33" s="78" t="s">
        <v>160</v>
      </c>
      <c r="B33" s="79">
        <v>-124890</v>
      </c>
      <c r="C33" s="80"/>
      <c r="D33" s="79">
        <v>-154266</v>
      </c>
      <c r="E33" s="80"/>
      <c r="F33" s="79">
        <v>-185493</v>
      </c>
      <c r="G33" s="79"/>
      <c r="H33" s="79">
        <v>-63444</v>
      </c>
      <c r="I33" s="79"/>
    </row>
    <row r="34" spans="1:9">
      <c r="A34" s="78" t="s">
        <v>161</v>
      </c>
      <c r="B34" s="79">
        <v>-5861</v>
      </c>
      <c r="C34" s="80"/>
      <c r="D34" s="79">
        <v>-8288</v>
      </c>
      <c r="E34" s="80"/>
      <c r="F34" s="79">
        <v>-14786</v>
      </c>
      <c r="G34" s="79"/>
      <c r="H34" s="79">
        <v>-1768</v>
      </c>
      <c r="I34" s="79"/>
    </row>
    <row r="35" spans="1:9">
      <c r="A35" s="78" t="s">
        <v>162</v>
      </c>
      <c r="B35" s="79">
        <v>-198432</v>
      </c>
      <c r="C35" s="80"/>
      <c r="D35" s="79">
        <v>-56245</v>
      </c>
      <c r="E35" s="80"/>
      <c r="F35" s="79">
        <v>-12844</v>
      </c>
      <c r="G35" s="79"/>
      <c r="H35" s="79">
        <v>-717</v>
      </c>
      <c r="I35" s="79"/>
    </row>
    <row r="36" spans="1:9">
      <c r="A36" s="78" t="s">
        <v>163</v>
      </c>
      <c r="B36" s="79" t="s">
        <v>53</v>
      </c>
      <c r="C36" s="80"/>
      <c r="D36" s="79" t="s">
        <v>53</v>
      </c>
      <c r="E36" s="80"/>
      <c r="F36" s="79">
        <v>15172</v>
      </c>
      <c r="G36" s="79"/>
      <c r="H36" s="79" t="s">
        <v>53</v>
      </c>
      <c r="I36" s="79"/>
    </row>
    <row r="37" spans="1:9">
      <c r="A37" s="78" t="s">
        <v>164</v>
      </c>
      <c r="B37" s="79">
        <v>-2605</v>
      </c>
      <c r="C37" s="80"/>
      <c r="D37" s="79" t="s">
        <v>53</v>
      </c>
      <c r="E37" s="80"/>
      <c r="F37" s="79">
        <v>-3716</v>
      </c>
      <c r="G37" s="79"/>
      <c r="H37" s="79" t="s">
        <v>53</v>
      </c>
      <c r="I37" s="79"/>
    </row>
    <row r="38" spans="1:9">
      <c r="A38" s="78" t="s">
        <v>165</v>
      </c>
      <c r="B38" s="79">
        <v>-45</v>
      </c>
      <c r="C38" s="80"/>
      <c r="D38" s="79">
        <v>-27873</v>
      </c>
      <c r="E38" s="80"/>
      <c r="F38" s="79" t="s">
        <v>53</v>
      </c>
      <c r="G38" s="79"/>
      <c r="H38" s="79" t="s">
        <v>53</v>
      </c>
      <c r="I38" s="79"/>
    </row>
    <row r="39" spans="1:9">
      <c r="A39" s="78" t="s">
        <v>166</v>
      </c>
      <c r="B39" s="79" t="s">
        <v>53</v>
      </c>
      <c r="C39" s="80"/>
      <c r="D39" s="79" t="s">
        <v>53</v>
      </c>
      <c r="E39" s="80"/>
      <c r="F39" s="79">
        <v>778</v>
      </c>
      <c r="G39" s="79"/>
      <c r="H39" s="79" t="s">
        <v>53</v>
      </c>
      <c r="I39" s="79"/>
    </row>
    <row r="40" spans="1:9">
      <c r="A40" s="78" t="s">
        <v>167</v>
      </c>
      <c r="B40" s="79" t="s">
        <v>53</v>
      </c>
      <c r="C40" s="80"/>
      <c r="D40" s="79" t="s">
        <v>53</v>
      </c>
      <c r="E40" s="80"/>
      <c r="F40" s="79">
        <v>154</v>
      </c>
      <c r="G40" s="79"/>
      <c r="H40" s="79">
        <v>22</v>
      </c>
      <c r="I40" s="79"/>
    </row>
    <row r="41" spans="1:9">
      <c r="A41" s="78" t="s">
        <v>168</v>
      </c>
      <c r="B41" s="79">
        <v>265</v>
      </c>
      <c r="C41" s="80"/>
      <c r="D41" s="79">
        <v>208</v>
      </c>
      <c r="E41" s="80"/>
      <c r="F41" s="79">
        <v>41</v>
      </c>
      <c r="G41" s="79"/>
      <c r="H41" s="79" t="s">
        <v>53</v>
      </c>
      <c r="I41" s="79"/>
    </row>
    <row r="42" spans="1:9">
      <c r="A42" s="78" t="s">
        <v>169</v>
      </c>
      <c r="B42" s="79">
        <v>-2270</v>
      </c>
      <c r="C42" s="80"/>
      <c r="D42" s="79" t="s">
        <v>53</v>
      </c>
      <c r="E42" s="80"/>
      <c r="F42" s="79">
        <v>-935</v>
      </c>
      <c r="G42" s="79"/>
      <c r="H42" s="79" t="s">
        <v>53</v>
      </c>
      <c r="I42" s="79"/>
    </row>
    <row r="43" spans="1:9">
      <c r="A43" s="78" t="s">
        <v>170</v>
      </c>
      <c r="B43" s="79">
        <v>222</v>
      </c>
      <c r="C43" s="80"/>
      <c r="D43" s="79" t="s">
        <v>53</v>
      </c>
      <c r="E43" s="80"/>
      <c r="F43" s="79">
        <v>623</v>
      </c>
      <c r="G43" s="79"/>
      <c r="H43" s="79">
        <v>66</v>
      </c>
      <c r="I43" s="79"/>
    </row>
    <row r="44" spans="1:9" ht="14.4" thickBot="1">
      <c r="A44" s="78" t="s">
        <v>171</v>
      </c>
      <c r="B44" s="81">
        <v>-152</v>
      </c>
      <c r="C44" s="80"/>
      <c r="D44" s="81">
        <v>-103</v>
      </c>
      <c r="E44" s="80"/>
      <c r="F44" s="81">
        <v>-1084</v>
      </c>
      <c r="G44" s="81"/>
      <c r="H44" s="81">
        <v>-45</v>
      </c>
      <c r="I44" s="79"/>
    </row>
    <row r="45" spans="1:9" ht="14.4" thickBot="1">
      <c r="A45" s="72" t="s">
        <v>172</v>
      </c>
      <c r="B45" s="82">
        <v>-333768</v>
      </c>
      <c r="C45" s="83"/>
      <c r="D45" s="82">
        <v>-246567</v>
      </c>
      <c r="E45" s="83"/>
      <c r="F45" s="82">
        <v>-202090</v>
      </c>
      <c r="G45" s="82"/>
      <c r="H45" s="82">
        <v>-65886</v>
      </c>
      <c r="I45" s="84"/>
    </row>
    <row r="46" spans="1:9">
      <c r="A46" s="72" t="s">
        <v>173</v>
      </c>
      <c r="B46" s="79" t="s">
        <v>134</v>
      </c>
      <c r="C46" s="80"/>
      <c r="D46" s="79" t="s">
        <v>134</v>
      </c>
      <c r="E46" s="80"/>
      <c r="F46" s="79" t="s">
        <v>137</v>
      </c>
      <c r="G46" s="79"/>
      <c r="H46" s="79" t="s">
        <v>134</v>
      </c>
      <c r="I46" s="79"/>
    </row>
    <row r="47" spans="1:9">
      <c r="A47" s="78" t="s">
        <v>174</v>
      </c>
      <c r="B47" s="79">
        <v>-7118</v>
      </c>
      <c r="C47" s="80"/>
      <c r="D47" s="79">
        <v>-5958</v>
      </c>
      <c r="E47" s="80"/>
      <c r="F47" s="79">
        <v>-7983</v>
      </c>
      <c r="G47" s="79"/>
      <c r="H47" s="79">
        <v>-1999</v>
      </c>
      <c r="I47" s="79"/>
    </row>
    <row r="48" spans="1:9">
      <c r="A48" s="78" t="s">
        <v>175</v>
      </c>
      <c r="B48" s="79" t="s">
        <v>53</v>
      </c>
      <c r="C48" s="80"/>
      <c r="D48" s="79">
        <v>-3837</v>
      </c>
      <c r="E48" s="80"/>
      <c r="F48" s="79">
        <v>-9022</v>
      </c>
      <c r="G48" s="79"/>
      <c r="H48" s="79">
        <v>-5551</v>
      </c>
      <c r="I48" s="79"/>
    </row>
    <row r="49" spans="1:9">
      <c r="A49" s="78" t="s">
        <v>176</v>
      </c>
      <c r="B49" s="79">
        <v>-2376</v>
      </c>
      <c r="C49" s="80"/>
      <c r="D49" s="79">
        <v>-420685</v>
      </c>
      <c r="E49" s="80"/>
      <c r="F49" s="79">
        <v>-620</v>
      </c>
      <c r="G49" s="79"/>
      <c r="H49" s="79">
        <v>-60</v>
      </c>
      <c r="I49" s="79"/>
    </row>
    <row r="50" spans="1:9">
      <c r="A50" s="78" t="s">
        <v>177</v>
      </c>
      <c r="B50" s="79">
        <v>-22</v>
      </c>
      <c r="C50" s="80" t="s">
        <v>178</v>
      </c>
      <c r="D50" s="79">
        <v>-23</v>
      </c>
      <c r="E50" s="80" t="s">
        <v>178</v>
      </c>
      <c r="F50" s="79">
        <v>-7</v>
      </c>
      <c r="G50" s="79"/>
      <c r="H50" s="79">
        <v>18</v>
      </c>
      <c r="I50" s="79"/>
    </row>
    <row r="51" spans="1:9">
      <c r="A51" s="78" t="s">
        <v>179</v>
      </c>
      <c r="B51" s="79" t="s">
        <v>53</v>
      </c>
      <c r="C51" s="80"/>
      <c r="D51" s="79">
        <v>-28245</v>
      </c>
      <c r="E51" s="80"/>
      <c r="F51" s="79" t="s">
        <v>53</v>
      </c>
      <c r="G51" s="79"/>
      <c r="H51" s="79" t="s">
        <v>53</v>
      </c>
      <c r="I51" s="79"/>
    </row>
    <row r="52" spans="1:9">
      <c r="A52" s="78" t="s">
        <v>180</v>
      </c>
      <c r="B52" s="79" t="s">
        <v>53</v>
      </c>
      <c r="C52" s="80"/>
      <c r="D52" s="79">
        <v>-1100</v>
      </c>
      <c r="E52" s="80"/>
      <c r="F52" s="79" t="s">
        <v>53</v>
      </c>
      <c r="G52" s="79"/>
      <c r="H52" s="79" t="s">
        <v>53</v>
      </c>
      <c r="I52" s="79"/>
    </row>
    <row r="53" spans="1:9">
      <c r="A53" s="78" t="s">
        <v>181</v>
      </c>
      <c r="B53" s="79">
        <v>1650</v>
      </c>
      <c r="C53" s="80"/>
      <c r="D53" s="79" t="s">
        <v>53</v>
      </c>
      <c r="E53" s="80"/>
      <c r="F53" s="79" t="s">
        <v>53</v>
      </c>
      <c r="G53" s="79"/>
      <c r="H53" s="79" t="s">
        <v>53</v>
      </c>
      <c r="I53" s="79"/>
    </row>
    <row r="54" spans="1:9">
      <c r="A54" s="78" t="s">
        <v>182</v>
      </c>
      <c r="B54" s="79">
        <v>1002</v>
      </c>
      <c r="C54" s="80"/>
      <c r="D54" s="79" t="s">
        <v>53</v>
      </c>
      <c r="E54" s="80"/>
      <c r="F54" s="79" t="s">
        <v>53</v>
      </c>
      <c r="G54" s="79"/>
      <c r="H54" s="79" t="s">
        <v>53</v>
      </c>
      <c r="I54" s="79"/>
    </row>
    <row r="55" spans="1:9">
      <c r="A55" s="78" t="s">
        <v>183</v>
      </c>
      <c r="B55" s="79">
        <v>556639</v>
      </c>
      <c r="C55" s="80"/>
      <c r="D55" s="79" t="s">
        <v>53</v>
      </c>
      <c r="E55" s="80"/>
      <c r="F55" s="79" t="s">
        <v>53</v>
      </c>
      <c r="G55" s="79"/>
      <c r="H55" s="79" t="s">
        <v>53</v>
      </c>
      <c r="I55" s="79"/>
    </row>
    <row r="56" spans="1:9" ht="27" thickBot="1">
      <c r="A56" s="78" t="s">
        <v>184</v>
      </c>
      <c r="B56" s="81">
        <v>-10009</v>
      </c>
      <c r="C56" s="80"/>
      <c r="D56" s="81" t="s">
        <v>53</v>
      </c>
      <c r="E56" s="80"/>
      <c r="F56" s="81" t="s">
        <v>53</v>
      </c>
      <c r="G56" s="81"/>
      <c r="H56" s="81" t="s">
        <v>53</v>
      </c>
      <c r="I56" s="79"/>
    </row>
    <row r="57" spans="1:9" ht="14.4" thickBot="1">
      <c r="A57" s="72" t="s">
        <v>185</v>
      </c>
      <c r="B57" s="82">
        <v>539766</v>
      </c>
      <c r="C57" s="83"/>
      <c r="D57" s="82">
        <v>-459848</v>
      </c>
      <c r="E57" s="83"/>
      <c r="F57" s="82">
        <v>-17632</v>
      </c>
      <c r="G57" s="82"/>
      <c r="H57" s="82">
        <v>-7592</v>
      </c>
      <c r="I57" s="84"/>
    </row>
    <row r="58" spans="1:9">
      <c r="A58" s="72" t="s">
        <v>186</v>
      </c>
      <c r="B58" s="84">
        <v>338219</v>
      </c>
      <c r="C58" s="83"/>
      <c r="D58" s="84">
        <v>-538338</v>
      </c>
      <c r="E58" s="83"/>
      <c r="F58" s="84">
        <v>38923</v>
      </c>
      <c r="G58" s="84"/>
      <c r="H58" s="84">
        <v>-6299</v>
      </c>
      <c r="I58" s="84"/>
    </row>
    <row r="59" spans="1:9">
      <c r="A59" s="78" t="s">
        <v>187</v>
      </c>
      <c r="B59" s="79">
        <v>385542</v>
      </c>
      <c r="C59" s="80"/>
      <c r="D59" s="79">
        <v>742773</v>
      </c>
      <c r="E59" s="80"/>
      <c r="F59" s="79">
        <v>243757</v>
      </c>
      <c r="G59" s="79"/>
      <c r="H59" s="79">
        <v>277174</v>
      </c>
      <c r="I59" s="79"/>
    </row>
    <row r="60" spans="1:9" ht="14.4" thickBot="1">
      <c r="A60" s="78" t="s">
        <v>188</v>
      </c>
      <c r="B60" s="81">
        <v>19012</v>
      </c>
      <c r="C60" s="80"/>
      <c r="D60" s="81">
        <v>39322</v>
      </c>
      <c r="E60" s="80"/>
      <c r="F60" s="81">
        <v>-5506</v>
      </c>
      <c r="G60" s="81"/>
      <c r="H60" s="81">
        <v>3753</v>
      </c>
      <c r="I60" s="79"/>
    </row>
    <row r="61" spans="1:9">
      <c r="A61" s="72" t="s">
        <v>189</v>
      </c>
      <c r="B61" s="85">
        <v>742773</v>
      </c>
      <c r="C61" s="83"/>
      <c r="D61" s="85">
        <v>243757</v>
      </c>
      <c r="E61" s="83"/>
      <c r="F61" s="85">
        <v>277174</v>
      </c>
      <c r="G61" s="85"/>
      <c r="H61" s="85">
        <v>274628</v>
      </c>
      <c r="I61" s="84"/>
    </row>
    <row r="62" spans="1:9" ht="14.4" thickTop="1"/>
    <row r="63" spans="1:9">
      <c r="H63" s="213"/>
    </row>
    <row r="65" spans="1:9">
      <c r="A65" s="86"/>
      <c r="B65" s="87"/>
      <c r="C65" s="87"/>
      <c r="D65" s="87"/>
      <c r="E65" s="87"/>
      <c r="F65" s="87"/>
      <c r="G65" s="87"/>
      <c r="H65" s="87"/>
      <c r="I65" s="87"/>
    </row>
    <row r="66" spans="1:9">
      <c r="A66" s="88"/>
      <c r="B66" s="87"/>
      <c r="C66" s="86"/>
      <c r="D66" s="87"/>
      <c r="E66" s="86"/>
      <c r="F66" s="87"/>
      <c r="G66" s="87"/>
      <c r="H66" s="87"/>
      <c r="I66" s="87"/>
    </row>
  </sheetData>
  <mergeCells count="4">
    <mergeCell ref="B5:F5"/>
    <mergeCell ref="B3:H3"/>
    <mergeCell ref="B2:H2"/>
    <mergeCell ref="B1:H1"/>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769E-5DBB-427C-B376-C4DFE31A4BA7}">
  <sheetPr>
    <tabColor rgb="FFFF0000"/>
    <pageSetUpPr fitToPage="1"/>
  </sheetPr>
  <dimension ref="A1:AG33"/>
  <sheetViews>
    <sheetView showGridLines="0" zoomScale="85" zoomScaleNormal="85" workbookViewId="0">
      <pane xSplit="1" ySplit="6" topLeftCell="W7" activePane="bottomRight" state="frozen"/>
      <selection pane="topRight" activeCell="C20" sqref="C20"/>
      <selection pane="bottomLeft" activeCell="C20" sqref="C20"/>
      <selection pane="bottomRight" activeCell="AJ31" sqref="AJ31"/>
    </sheetView>
  </sheetViews>
  <sheetFormatPr defaultColWidth="8.5546875" defaultRowHeight="13.8"/>
  <cols>
    <col min="1" max="1" width="69.5546875" style="7" customWidth="1"/>
    <col min="2" max="2" width="2.88671875" style="7" customWidth="1"/>
    <col min="3" max="3" width="22" style="7" customWidth="1"/>
    <col min="4" max="4" width="2.88671875" style="7" customWidth="1"/>
    <col min="5" max="5" width="22" style="7" customWidth="1"/>
    <col min="6" max="6" width="2.88671875" style="7" customWidth="1"/>
    <col min="7" max="7" width="22" style="7" customWidth="1"/>
    <col min="8" max="8" width="2.88671875" style="7" customWidth="1"/>
    <col min="9" max="9" width="22" style="7" customWidth="1"/>
    <col min="10" max="10" width="2.88671875" style="7" customWidth="1"/>
    <col min="11" max="11" width="22" style="7" customWidth="1"/>
    <col min="12" max="12" width="2.88671875" style="7" customWidth="1"/>
    <col min="13" max="13" width="22" style="7" customWidth="1"/>
    <col min="14" max="14" width="2.88671875" style="7" customWidth="1"/>
    <col min="15" max="15" width="22" style="7" customWidth="1"/>
    <col min="16" max="16" width="2.88671875" style="7" customWidth="1"/>
    <col min="17" max="17" width="22" style="7" customWidth="1"/>
    <col min="18" max="18" width="2.88671875" style="7" customWidth="1"/>
    <col min="19" max="19" width="22" style="7" customWidth="1"/>
    <col min="20" max="20" width="2.88671875" style="7" customWidth="1"/>
    <col min="21" max="21" width="22" style="7" customWidth="1"/>
    <col min="22" max="22" width="2.88671875" style="7" customWidth="1"/>
    <col min="23" max="23" width="22" style="7" customWidth="1"/>
    <col min="24" max="24" width="2.88671875" style="7" customWidth="1"/>
    <col min="25" max="25" width="22" style="7" customWidth="1"/>
    <col min="26" max="26" width="2.88671875" style="7" customWidth="1"/>
    <col min="27" max="27" width="22" style="7" customWidth="1"/>
    <col min="28" max="28" width="2.5546875" style="7" customWidth="1"/>
    <col min="29" max="29" width="22" style="7" customWidth="1"/>
    <col min="30" max="30" width="2.5546875" style="7" customWidth="1"/>
    <col min="31" max="31" width="22" style="7" customWidth="1"/>
    <col min="32" max="32" width="2.88671875" style="7" customWidth="1"/>
    <col min="33" max="33" width="22" style="7" customWidth="1"/>
    <col min="34" max="16384" width="8.5546875" style="7"/>
  </cols>
  <sheetData>
    <row r="1" spans="1:33">
      <c r="C1" s="217" t="s">
        <v>20</v>
      </c>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row>
    <row r="2" spans="1:33">
      <c r="C2" s="217" t="s">
        <v>44</v>
      </c>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33">
      <c r="C3" s="218" t="s">
        <v>66</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row>
    <row r="4" spans="1:33">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c r="A5" s="36"/>
      <c r="B5" s="36"/>
      <c r="C5" s="3" t="s">
        <v>23</v>
      </c>
      <c r="D5" s="4"/>
      <c r="E5" s="3" t="s">
        <v>24</v>
      </c>
      <c r="F5" s="3"/>
      <c r="G5" s="3" t="s">
        <v>25</v>
      </c>
      <c r="H5" s="3"/>
      <c r="I5" s="3" t="s">
        <v>26</v>
      </c>
      <c r="J5" s="2"/>
      <c r="K5" s="5" t="s">
        <v>27</v>
      </c>
      <c r="L5" s="140"/>
      <c r="M5" s="3" t="s">
        <v>23</v>
      </c>
      <c r="N5" s="4"/>
      <c r="O5" s="3" t="s">
        <v>24</v>
      </c>
      <c r="P5" s="3"/>
      <c r="Q5" s="3" t="s">
        <v>25</v>
      </c>
      <c r="R5" s="3"/>
      <c r="S5" s="3" t="s">
        <v>26</v>
      </c>
      <c r="T5" s="2"/>
      <c r="U5" s="5" t="s">
        <v>27</v>
      </c>
      <c r="V5" s="3"/>
      <c r="W5" s="3" t="s">
        <v>23</v>
      </c>
      <c r="X5" s="4"/>
      <c r="Y5" s="3" t="s">
        <v>24</v>
      </c>
      <c r="Z5" s="3"/>
      <c r="AA5" s="3" t="s">
        <v>25</v>
      </c>
      <c r="AB5" s="3"/>
      <c r="AC5" s="3" t="s">
        <v>26</v>
      </c>
      <c r="AD5" s="2"/>
      <c r="AE5" s="5" t="s">
        <v>27</v>
      </c>
      <c r="AF5" s="3"/>
      <c r="AG5" s="3" t="s">
        <v>23</v>
      </c>
    </row>
    <row r="6" spans="1:33">
      <c r="A6" s="38"/>
      <c r="B6" s="38"/>
      <c r="C6" s="39">
        <v>2021</v>
      </c>
      <c r="D6" s="40"/>
      <c r="E6" s="39">
        <v>2021</v>
      </c>
      <c r="F6" s="39"/>
      <c r="G6" s="39">
        <v>2021</v>
      </c>
      <c r="H6" s="39"/>
      <c r="I6" s="39">
        <v>2021</v>
      </c>
      <c r="J6" s="38"/>
      <c r="K6" s="41">
        <v>2021</v>
      </c>
      <c r="L6" s="38"/>
      <c r="M6" s="39">
        <v>2022</v>
      </c>
      <c r="N6" s="40"/>
      <c r="O6" s="40">
        <v>2022</v>
      </c>
      <c r="P6" s="39"/>
      <c r="Q6" s="39">
        <v>2022</v>
      </c>
      <c r="R6" s="39"/>
      <c r="S6" s="39">
        <v>2022</v>
      </c>
      <c r="T6" s="39"/>
      <c r="U6" s="41">
        <v>2022</v>
      </c>
      <c r="V6" s="39"/>
      <c r="W6" s="39">
        <v>2023</v>
      </c>
      <c r="X6" s="40"/>
      <c r="Y6" s="40">
        <v>2023</v>
      </c>
      <c r="Z6" s="40"/>
      <c r="AA6" s="39">
        <v>2023</v>
      </c>
      <c r="AB6" s="13"/>
      <c r="AC6" s="39">
        <v>2023</v>
      </c>
      <c r="AD6" s="13"/>
      <c r="AE6" s="41">
        <v>2023</v>
      </c>
      <c r="AF6" s="39"/>
      <c r="AG6" s="39">
        <v>2024</v>
      </c>
    </row>
    <row r="7" spans="1:33" ht="14.4">
      <c r="A7" s="42" t="s">
        <v>67</v>
      </c>
      <c r="B7" s="43"/>
      <c r="C7" s="44"/>
      <c r="D7" s="37"/>
      <c r="E7" s="44"/>
      <c r="F7" s="45"/>
      <c r="G7" s="44"/>
      <c r="H7" s="45"/>
      <c r="I7" s="44"/>
      <c r="J7" s="43"/>
      <c r="K7" s="46"/>
      <c r="L7" s="43"/>
      <c r="M7" s="44"/>
      <c r="N7" s="37"/>
      <c r="O7" s="44"/>
      <c r="P7" s="45"/>
      <c r="Q7" s="44"/>
      <c r="R7" s="45"/>
      <c r="S7" s="44"/>
      <c r="T7" s="45"/>
      <c r="U7" s="46"/>
      <c r="V7" s="45"/>
      <c r="W7" s="44"/>
      <c r="X7" s="37"/>
      <c r="Y7" s="44"/>
      <c r="Z7" s="37"/>
      <c r="AA7" s="44"/>
      <c r="AC7" s="44"/>
      <c r="AE7" s="46"/>
      <c r="AF7" s="45"/>
      <c r="AG7" s="44"/>
    </row>
    <row r="8" spans="1:33">
      <c r="A8" s="47" t="s">
        <v>45</v>
      </c>
      <c r="B8" s="48"/>
      <c r="C8" s="49">
        <v>2349</v>
      </c>
      <c r="D8" s="48"/>
      <c r="E8" s="49">
        <v>15301</v>
      </c>
      <c r="F8" s="48"/>
      <c r="G8" s="49">
        <v>-9036</v>
      </c>
      <c r="H8" s="48"/>
      <c r="I8" s="49">
        <v>4173</v>
      </c>
      <c r="J8" s="48"/>
      <c r="K8" s="50">
        <v>12787</v>
      </c>
      <c r="L8" s="48"/>
      <c r="M8" s="49">
        <v>8208</v>
      </c>
      <c r="N8" s="51"/>
      <c r="O8" s="52">
        <v>22816</v>
      </c>
      <c r="P8" s="53"/>
      <c r="Q8" s="53">
        <v>12750</v>
      </c>
      <c r="R8" s="53"/>
      <c r="S8" s="49">
        <v>-33283</v>
      </c>
      <c r="T8" s="53"/>
      <c r="U8" s="50">
        <v>10491</v>
      </c>
      <c r="V8" s="53"/>
      <c r="W8" s="49">
        <v>6810</v>
      </c>
      <c r="X8" s="51"/>
      <c r="Y8" s="52">
        <v>33</v>
      </c>
      <c r="Z8" s="51"/>
      <c r="AA8" s="53">
        <v>4615</v>
      </c>
      <c r="AC8" s="53">
        <v>23187</v>
      </c>
      <c r="AE8" s="20">
        <v>34645</v>
      </c>
      <c r="AF8" s="53"/>
      <c r="AG8" s="186">
        <v>-649</v>
      </c>
    </row>
    <row r="9" spans="1:33">
      <c r="A9" s="54" t="s">
        <v>46</v>
      </c>
      <c r="B9" s="43"/>
      <c r="C9" s="53">
        <v>-1709</v>
      </c>
      <c r="D9" s="43"/>
      <c r="E9" s="53">
        <v>-1815</v>
      </c>
      <c r="F9" s="43"/>
      <c r="G9" s="53">
        <v>-1575</v>
      </c>
      <c r="H9" s="43"/>
      <c r="I9" s="53">
        <v>-198</v>
      </c>
      <c r="J9" s="43"/>
      <c r="K9" s="55">
        <v>-5297</v>
      </c>
      <c r="L9" s="43"/>
      <c r="M9" s="53">
        <v>-86</v>
      </c>
      <c r="N9" s="51"/>
      <c r="O9" s="52">
        <v>-638</v>
      </c>
      <c r="P9" s="53"/>
      <c r="Q9" s="56">
        <v>-1991</v>
      </c>
      <c r="R9" s="53"/>
      <c r="S9" s="49">
        <v>-2535</v>
      </c>
      <c r="T9" s="53"/>
      <c r="U9" s="50">
        <v>-5250</v>
      </c>
      <c r="V9" s="53"/>
      <c r="W9" s="49">
        <v>-4885</v>
      </c>
      <c r="X9" s="51"/>
      <c r="Y9" s="52">
        <v>-1717</v>
      </c>
      <c r="Z9" s="51"/>
      <c r="AA9" s="56">
        <v>-3179</v>
      </c>
      <c r="AC9" s="56">
        <v>-3067</v>
      </c>
      <c r="AE9" s="57">
        <v>-12848</v>
      </c>
      <c r="AF9" s="53"/>
      <c r="AG9" s="49">
        <v>-2012</v>
      </c>
    </row>
    <row r="10" spans="1:33">
      <c r="A10" s="54" t="s">
        <v>47</v>
      </c>
      <c r="B10" s="43"/>
      <c r="C10" s="53">
        <v>7701</v>
      </c>
      <c r="D10" s="43"/>
      <c r="E10" s="53">
        <v>7638</v>
      </c>
      <c r="F10" s="43"/>
      <c r="G10" s="53">
        <v>8498</v>
      </c>
      <c r="H10" s="43"/>
      <c r="I10" s="53">
        <v>8703</v>
      </c>
      <c r="J10" s="43"/>
      <c r="K10" s="55">
        <v>32540</v>
      </c>
      <c r="L10" s="43"/>
      <c r="M10" s="53">
        <v>8922</v>
      </c>
      <c r="N10" s="51"/>
      <c r="O10" s="52">
        <v>9212</v>
      </c>
      <c r="P10" s="53"/>
      <c r="Q10" s="53">
        <v>11312</v>
      </c>
      <c r="R10" s="53"/>
      <c r="S10" s="49">
        <v>12001</v>
      </c>
      <c r="T10" s="53"/>
      <c r="U10" s="50">
        <v>41447</v>
      </c>
      <c r="V10" s="53"/>
      <c r="W10" s="49">
        <v>5040</v>
      </c>
      <c r="X10" s="51"/>
      <c r="Y10" s="52">
        <v>7077</v>
      </c>
      <c r="Z10" s="51"/>
      <c r="AA10" s="53">
        <v>5554</v>
      </c>
      <c r="AC10" s="53">
        <v>16059</v>
      </c>
      <c r="AE10" s="55">
        <v>33731</v>
      </c>
      <c r="AF10" s="53"/>
      <c r="AG10" s="49">
        <v>18749</v>
      </c>
    </row>
    <row r="11" spans="1:33">
      <c r="A11" s="54" t="s">
        <v>48</v>
      </c>
      <c r="B11" s="43"/>
      <c r="C11" s="49">
        <v>36204</v>
      </c>
      <c r="D11" s="43"/>
      <c r="E11" s="49">
        <v>27885</v>
      </c>
      <c r="F11" s="43"/>
      <c r="G11" s="49">
        <v>27182</v>
      </c>
      <c r="H11" s="43"/>
      <c r="I11" s="49">
        <v>38104</v>
      </c>
      <c r="J11" s="43"/>
      <c r="K11" s="50">
        <v>129375</v>
      </c>
      <c r="L11" s="43"/>
      <c r="M11" s="49">
        <v>52470</v>
      </c>
      <c r="N11" s="51"/>
      <c r="O11" s="52">
        <v>49102</v>
      </c>
      <c r="P11" s="53"/>
      <c r="Q11" s="56">
        <v>31760</v>
      </c>
      <c r="R11" s="53"/>
      <c r="S11" s="49">
        <v>51481</v>
      </c>
      <c r="T11" s="53"/>
      <c r="U11" s="50">
        <v>184813</v>
      </c>
      <c r="V11" s="53"/>
      <c r="W11" s="49">
        <v>47648</v>
      </c>
      <c r="X11" s="51"/>
      <c r="Y11" s="52">
        <v>42319</v>
      </c>
      <c r="Z11" s="58" t="s">
        <v>70</v>
      </c>
      <c r="AA11" s="56">
        <v>38184</v>
      </c>
      <c r="AC11" s="56">
        <v>78210</v>
      </c>
      <c r="AE11" s="57">
        <v>206362</v>
      </c>
      <c r="AF11" s="53"/>
      <c r="AG11" s="49">
        <v>76856</v>
      </c>
    </row>
    <row r="12" spans="1:33">
      <c r="A12" s="54" t="s">
        <v>49</v>
      </c>
      <c r="B12" s="43"/>
      <c r="C12" s="49">
        <v>-29435</v>
      </c>
      <c r="D12" s="43"/>
      <c r="E12" s="53">
        <v>-19428</v>
      </c>
      <c r="F12" s="43"/>
      <c r="G12" s="49">
        <v>-17444</v>
      </c>
      <c r="H12" s="43"/>
      <c r="I12" s="49">
        <v>-28005</v>
      </c>
      <c r="J12" s="43"/>
      <c r="K12" s="50">
        <v>-94312</v>
      </c>
      <c r="L12" s="43"/>
      <c r="M12" s="49">
        <v>-42268</v>
      </c>
      <c r="N12" s="51"/>
      <c r="O12" s="52">
        <v>-37857</v>
      </c>
      <c r="P12" s="53"/>
      <c r="Q12" s="56">
        <v>-20668</v>
      </c>
      <c r="R12" s="53"/>
      <c r="S12" s="49">
        <v>-39407</v>
      </c>
      <c r="T12" s="53"/>
      <c r="U12" s="50">
        <v>-140200</v>
      </c>
      <c r="V12" s="53"/>
      <c r="W12" s="49">
        <v>-37190</v>
      </c>
      <c r="X12" s="51"/>
      <c r="Y12" s="52">
        <v>-31125</v>
      </c>
      <c r="Z12" s="58" t="s">
        <v>70</v>
      </c>
      <c r="AA12" s="56">
        <v>-26372</v>
      </c>
      <c r="AC12" s="56">
        <v>-65331</v>
      </c>
      <c r="AE12" s="57">
        <v>-160017</v>
      </c>
      <c r="AF12" s="53"/>
      <c r="AG12" s="49">
        <v>-64871.003040805015</v>
      </c>
    </row>
    <row r="13" spans="1:33">
      <c r="A13" s="54" t="s">
        <v>50</v>
      </c>
      <c r="B13" s="43"/>
      <c r="C13" s="53">
        <v>6752</v>
      </c>
      <c r="D13" s="43"/>
      <c r="E13" s="53">
        <v>-8135</v>
      </c>
      <c r="F13" s="43"/>
      <c r="G13" s="53">
        <v>4892</v>
      </c>
      <c r="H13" s="43"/>
      <c r="I13" s="53">
        <v>-8946</v>
      </c>
      <c r="J13" s="43"/>
      <c r="K13" s="55">
        <v>-5437</v>
      </c>
      <c r="L13" s="43"/>
      <c r="M13" s="53">
        <v>-10419</v>
      </c>
      <c r="N13" s="51"/>
      <c r="O13" s="52">
        <v>-18436</v>
      </c>
      <c r="P13" s="53"/>
      <c r="Q13" s="56">
        <v>-11003</v>
      </c>
      <c r="R13" s="53"/>
      <c r="S13" s="49">
        <v>13168</v>
      </c>
      <c r="T13" s="53"/>
      <c r="U13" s="50">
        <v>-26690</v>
      </c>
      <c r="V13" s="53"/>
      <c r="W13" s="49">
        <v>3719</v>
      </c>
      <c r="X13" s="51"/>
      <c r="Y13" s="52">
        <v>1182</v>
      </c>
      <c r="Z13" s="51"/>
      <c r="AA13" s="56">
        <v>-1187</v>
      </c>
      <c r="AC13" s="56">
        <v>-26919</v>
      </c>
      <c r="AE13" s="57">
        <v>-23205</v>
      </c>
      <c r="AF13" s="53"/>
      <c r="AG13" s="49">
        <v>14466</v>
      </c>
    </row>
    <row r="14" spans="1:33">
      <c r="A14" s="54" t="s">
        <v>51</v>
      </c>
      <c r="B14" s="43"/>
      <c r="C14" s="49">
        <v>3867</v>
      </c>
      <c r="D14" s="43"/>
      <c r="E14" s="49">
        <v>4655</v>
      </c>
      <c r="F14" s="43"/>
      <c r="G14" s="49">
        <v>5148</v>
      </c>
      <c r="H14" s="43"/>
      <c r="I14" s="49">
        <v>1761</v>
      </c>
      <c r="J14" s="43"/>
      <c r="K14" s="50">
        <v>15431</v>
      </c>
      <c r="L14" s="43"/>
      <c r="M14" s="49">
        <v>3911</v>
      </c>
      <c r="N14" s="51"/>
      <c r="O14" s="52">
        <v>8776</v>
      </c>
      <c r="P14" s="53"/>
      <c r="Q14" s="56">
        <v>7348</v>
      </c>
      <c r="R14" s="53"/>
      <c r="S14" s="49">
        <v>8602</v>
      </c>
      <c r="T14" s="53"/>
      <c r="U14" s="50">
        <v>28637</v>
      </c>
      <c r="V14" s="53"/>
      <c r="W14" s="49">
        <v>8954</v>
      </c>
      <c r="X14" s="51"/>
      <c r="Y14" s="52">
        <v>11108</v>
      </c>
      <c r="Z14" s="51"/>
      <c r="AA14" s="56">
        <v>11368</v>
      </c>
      <c r="AC14" s="56">
        <v>8283</v>
      </c>
      <c r="AE14" s="57">
        <v>39712.00748648135</v>
      </c>
      <c r="AF14" s="53"/>
      <c r="AG14" s="49">
        <v>2070.689045422781</v>
      </c>
    </row>
    <row r="15" spans="1:33">
      <c r="A15" s="54" t="s">
        <v>52</v>
      </c>
      <c r="B15" s="43"/>
      <c r="C15" s="79" t="s">
        <v>53</v>
      </c>
      <c r="D15" s="43"/>
      <c r="E15" s="79" t="s">
        <v>53</v>
      </c>
      <c r="F15" s="43"/>
      <c r="G15" s="79" t="s">
        <v>53</v>
      </c>
      <c r="H15" s="43"/>
      <c r="I15" s="79" t="s">
        <v>53</v>
      </c>
      <c r="J15" s="43"/>
      <c r="K15" s="139" t="s">
        <v>53</v>
      </c>
      <c r="L15" s="43"/>
      <c r="M15" s="79" t="s">
        <v>53</v>
      </c>
      <c r="N15" s="51"/>
      <c r="O15" s="79" t="s">
        <v>53</v>
      </c>
      <c r="P15" s="53"/>
      <c r="Q15" s="79" t="s">
        <v>53</v>
      </c>
      <c r="R15" s="53"/>
      <c r="S15" s="49">
        <v>5528</v>
      </c>
      <c r="T15" s="53"/>
      <c r="U15" s="50">
        <v>5528</v>
      </c>
      <c r="V15" s="53"/>
      <c r="W15" s="79" t="s">
        <v>53</v>
      </c>
      <c r="X15" s="51"/>
      <c r="Y15" s="79" t="s">
        <v>53</v>
      </c>
      <c r="Z15" s="51"/>
      <c r="AA15" s="79" t="s">
        <v>53</v>
      </c>
      <c r="AC15" s="56">
        <v>8005</v>
      </c>
      <c r="AE15" s="57">
        <v>8005</v>
      </c>
      <c r="AF15" s="53"/>
      <c r="AG15" s="212">
        <v>1620.1162035592681</v>
      </c>
    </row>
    <row r="16" spans="1:33">
      <c r="A16" s="54" t="s">
        <v>54</v>
      </c>
      <c r="B16" s="43"/>
      <c r="C16" s="79" t="s">
        <v>53</v>
      </c>
      <c r="D16" s="43"/>
      <c r="E16" s="79" t="s">
        <v>53</v>
      </c>
      <c r="F16" s="43"/>
      <c r="G16" s="79" t="s">
        <v>53</v>
      </c>
      <c r="H16" s="43"/>
      <c r="I16" s="79" t="s">
        <v>53</v>
      </c>
      <c r="J16" s="43"/>
      <c r="K16" s="139" t="s">
        <v>53</v>
      </c>
      <c r="L16" s="43"/>
      <c r="M16" s="49">
        <v>1284</v>
      </c>
      <c r="N16" s="51"/>
      <c r="O16" s="52">
        <v>1887</v>
      </c>
      <c r="P16" s="53"/>
      <c r="Q16" s="56">
        <v>2975</v>
      </c>
      <c r="R16" s="53"/>
      <c r="S16" s="49">
        <v>12899</v>
      </c>
      <c r="T16" s="53"/>
      <c r="U16" s="50">
        <v>19045</v>
      </c>
      <c r="V16" s="53"/>
      <c r="W16" s="79" t="s">
        <v>53</v>
      </c>
      <c r="X16" s="51"/>
      <c r="Y16" s="79" t="s">
        <v>53</v>
      </c>
      <c r="Z16" s="51"/>
      <c r="AA16" s="79" t="s">
        <v>53</v>
      </c>
      <c r="AC16" s="79" t="s">
        <v>53</v>
      </c>
      <c r="AE16" s="139" t="s">
        <v>53</v>
      </c>
      <c r="AF16" s="53"/>
      <c r="AG16" s="79" t="s">
        <v>53</v>
      </c>
    </row>
    <row r="17" spans="1:33">
      <c r="A17" s="54" t="s">
        <v>55</v>
      </c>
      <c r="B17" s="43"/>
      <c r="C17" s="79" t="s">
        <v>53</v>
      </c>
      <c r="D17" s="43"/>
      <c r="E17" s="79" t="s">
        <v>53</v>
      </c>
      <c r="F17" s="43"/>
      <c r="G17" s="79" t="s">
        <v>53</v>
      </c>
      <c r="H17" s="43"/>
      <c r="I17" s="79" t="s">
        <v>53</v>
      </c>
      <c r="J17" s="43"/>
      <c r="K17" s="139" t="s">
        <v>53</v>
      </c>
      <c r="L17" s="43"/>
      <c r="M17" s="79" t="s">
        <v>53</v>
      </c>
      <c r="N17" s="51"/>
      <c r="O17" s="79" t="s">
        <v>53</v>
      </c>
      <c r="P17" s="53"/>
      <c r="Q17" s="56">
        <v>1167</v>
      </c>
      <c r="R17" s="53"/>
      <c r="S17" s="49">
        <v>2818</v>
      </c>
      <c r="T17" s="53"/>
      <c r="U17" s="50">
        <v>3985</v>
      </c>
      <c r="V17" s="53"/>
      <c r="W17" s="53">
        <v>2356</v>
      </c>
      <c r="X17" s="51"/>
      <c r="Y17" s="52">
        <v>1344</v>
      </c>
      <c r="Z17" s="51"/>
      <c r="AA17" s="79" t="s">
        <v>53</v>
      </c>
      <c r="AC17" s="79" t="s">
        <v>53</v>
      </c>
      <c r="AE17" s="57">
        <v>3699</v>
      </c>
      <c r="AF17" s="53"/>
      <c r="AG17" s="79" t="s">
        <v>53</v>
      </c>
    </row>
    <row r="18" spans="1:33">
      <c r="A18" s="54" t="s">
        <v>56</v>
      </c>
      <c r="B18" s="43"/>
      <c r="C18" s="79" t="s">
        <v>53</v>
      </c>
      <c r="D18" s="43"/>
      <c r="E18" s="79" t="s">
        <v>53</v>
      </c>
      <c r="F18" s="43"/>
      <c r="G18" s="79" t="s">
        <v>53</v>
      </c>
      <c r="H18" s="43"/>
      <c r="I18" s="79" t="s">
        <v>53</v>
      </c>
      <c r="J18" s="43"/>
      <c r="K18" s="139" t="s">
        <v>53</v>
      </c>
      <c r="L18" s="43"/>
      <c r="M18" s="79" t="s">
        <v>53</v>
      </c>
      <c r="N18" s="51"/>
      <c r="O18" s="79" t="s">
        <v>53</v>
      </c>
      <c r="P18" s="53"/>
      <c r="Q18" s="79" t="s">
        <v>53</v>
      </c>
      <c r="R18" s="53"/>
      <c r="S18" s="79" t="s">
        <v>53</v>
      </c>
      <c r="T18" s="53"/>
      <c r="U18" s="139" t="s">
        <v>53</v>
      </c>
      <c r="V18" s="53"/>
      <c r="W18" s="79" t="s">
        <v>53</v>
      </c>
      <c r="X18" s="51"/>
      <c r="Y18" s="52">
        <v>8018</v>
      </c>
      <c r="Z18" s="51"/>
      <c r="AA18" s="56">
        <v>5600</v>
      </c>
      <c r="AC18" s="56">
        <v>-14</v>
      </c>
      <c r="AE18" s="57">
        <v>13604</v>
      </c>
      <c r="AF18" s="53"/>
      <c r="AG18" s="79" t="s">
        <v>53</v>
      </c>
    </row>
    <row r="19" spans="1:33">
      <c r="A19" s="54" t="s">
        <v>57</v>
      </c>
      <c r="B19" s="43"/>
      <c r="C19" s="79" t="s">
        <v>53</v>
      </c>
      <c r="D19" s="43"/>
      <c r="E19" s="79" t="s">
        <v>53</v>
      </c>
      <c r="F19" s="43"/>
      <c r="G19" s="79" t="s">
        <v>53</v>
      </c>
      <c r="H19" s="43"/>
      <c r="I19" s="79" t="s">
        <v>53</v>
      </c>
      <c r="J19" s="43"/>
      <c r="K19" s="139" t="s">
        <v>53</v>
      </c>
      <c r="L19" s="43"/>
      <c r="M19" s="79" t="s">
        <v>53</v>
      </c>
      <c r="N19" s="51"/>
      <c r="O19" s="79" t="s">
        <v>53</v>
      </c>
      <c r="P19" s="53"/>
      <c r="Q19" s="79" t="s">
        <v>53</v>
      </c>
      <c r="R19" s="53"/>
      <c r="S19" s="79" t="s">
        <v>53</v>
      </c>
      <c r="T19" s="53"/>
      <c r="U19" s="139" t="s">
        <v>53</v>
      </c>
      <c r="V19" s="53"/>
      <c r="W19" s="79" t="s">
        <v>53</v>
      </c>
      <c r="X19" s="51"/>
      <c r="Y19" s="79" t="s">
        <v>53</v>
      </c>
      <c r="Z19" s="51"/>
      <c r="AA19" s="56">
        <v>9854</v>
      </c>
      <c r="AC19" s="79" t="s">
        <v>53</v>
      </c>
      <c r="AE19" s="57">
        <v>9854</v>
      </c>
      <c r="AF19" s="53"/>
      <c r="AG19" s="79" t="s">
        <v>53</v>
      </c>
    </row>
    <row r="20" spans="1:33">
      <c r="A20" s="54" t="s">
        <v>58</v>
      </c>
      <c r="B20" s="43"/>
      <c r="C20" s="60">
        <v>260</v>
      </c>
      <c r="D20" s="43"/>
      <c r="E20" s="79" t="s">
        <v>53</v>
      </c>
      <c r="F20" s="43"/>
      <c r="G20" s="60">
        <v>165</v>
      </c>
      <c r="H20" s="43"/>
      <c r="I20" s="60">
        <v>5464</v>
      </c>
      <c r="J20" s="43"/>
      <c r="K20" s="59">
        <v>5889</v>
      </c>
      <c r="L20" s="43"/>
      <c r="M20" s="53">
        <v>28</v>
      </c>
      <c r="N20" s="51"/>
      <c r="O20" s="52">
        <v>148</v>
      </c>
      <c r="P20" s="53"/>
      <c r="Q20" s="56">
        <v>-18</v>
      </c>
      <c r="R20" s="53"/>
      <c r="S20" s="49">
        <v>-163</v>
      </c>
      <c r="T20" s="53"/>
      <c r="U20" s="50">
        <v>-5</v>
      </c>
      <c r="V20" s="53"/>
      <c r="W20" s="79" t="s">
        <v>53</v>
      </c>
      <c r="X20" s="51"/>
      <c r="Y20" s="51">
        <v>202</v>
      </c>
      <c r="Z20" s="51"/>
      <c r="AA20" s="79" t="s">
        <v>53</v>
      </c>
      <c r="AC20" s="79" t="s">
        <v>53</v>
      </c>
      <c r="AE20" s="57">
        <v>202.49063000000001</v>
      </c>
      <c r="AF20" s="53"/>
      <c r="AG20" s="79" t="s">
        <v>53</v>
      </c>
    </row>
    <row r="21" spans="1:33">
      <c r="A21" s="54" t="s">
        <v>59</v>
      </c>
      <c r="B21" s="43"/>
      <c r="C21" s="79" t="s">
        <v>53</v>
      </c>
      <c r="D21" s="43"/>
      <c r="E21" s="79" t="s">
        <v>53</v>
      </c>
      <c r="F21" s="43"/>
      <c r="G21" s="79" t="s">
        <v>53</v>
      </c>
      <c r="H21" s="43"/>
      <c r="I21" s="79" t="s">
        <v>53</v>
      </c>
      <c r="J21" s="43"/>
      <c r="K21" s="139" t="s">
        <v>53</v>
      </c>
      <c r="L21" s="43"/>
      <c r="M21" s="79" t="s">
        <v>53</v>
      </c>
      <c r="N21" s="51"/>
      <c r="O21" s="52">
        <v>-7698</v>
      </c>
      <c r="P21" s="53"/>
      <c r="Q21" s="79" t="s">
        <v>53</v>
      </c>
      <c r="R21" s="53"/>
      <c r="S21" s="79" t="s">
        <v>53</v>
      </c>
      <c r="T21" s="53"/>
      <c r="U21" s="50">
        <v>-7698</v>
      </c>
      <c r="V21" s="53"/>
      <c r="W21" s="79" t="s">
        <v>53</v>
      </c>
      <c r="X21" s="51"/>
      <c r="Y21" s="79" t="s">
        <v>53</v>
      </c>
      <c r="Z21" s="51"/>
      <c r="AA21" s="79" t="s">
        <v>53</v>
      </c>
      <c r="AC21" s="79" t="s">
        <v>53</v>
      </c>
      <c r="AE21" s="139" t="s">
        <v>53</v>
      </c>
      <c r="AF21" s="53"/>
      <c r="AG21" s="79" t="s">
        <v>53</v>
      </c>
    </row>
    <row r="22" spans="1:33">
      <c r="A22" s="54" t="s">
        <v>60</v>
      </c>
      <c r="B22" s="43"/>
      <c r="C22" s="79" t="s">
        <v>53</v>
      </c>
      <c r="D22" s="43"/>
      <c r="E22" s="79" t="s">
        <v>53</v>
      </c>
      <c r="F22" s="43"/>
      <c r="G22" s="79" t="s">
        <v>53</v>
      </c>
      <c r="H22" s="43"/>
      <c r="I22" s="79" t="s">
        <v>53</v>
      </c>
      <c r="J22" s="43"/>
      <c r="K22" s="139" t="s">
        <v>53</v>
      </c>
      <c r="L22" s="43"/>
      <c r="M22" s="49">
        <v>1425</v>
      </c>
      <c r="N22" s="51"/>
      <c r="O22" s="52">
        <v>1114</v>
      </c>
      <c r="P22" s="53"/>
      <c r="Q22" s="56">
        <v>946</v>
      </c>
      <c r="R22" s="53"/>
      <c r="S22" s="49">
        <v>813</v>
      </c>
      <c r="T22" s="53"/>
      <c r="U22" s="50">
        <v>4298</v>
      </c>
      <c r="V22" s="53"/>
      <c r="W22" s="53">
        <v>245</v>
      </c>
      <c r="X22" s="51"/>
      <c r="Y22" s="61">
        <v>59</v>
      </c>
      <c r="Z22" s="51"/>
      <c r="AA22" s="56">
        <v>100</v>
      </c>
      <c r="AC22" s="56">
        <v>101</v>
      </c>
      <c r="AE22" s="62">
        <v>505</v>
      </c>
      <c r="AF22" s="53"/>
      <c r="AG22" s="79" t="s">
        <v>53</v>
      </c>
    </row>
    <row r="23" spans="1:33">
      <c r="A23" s="54" t="s">
        <v>61</v>
      </c>
      <c r="B23" s="43"/>
      <c r="C23" s="79" t="s">
        <v>53</v>
      </c>
      <c r="D23" s="43"/>
      <c r="E23" s="79" t="s">
        <v>53</v>
      </c>
      <c r="F23" s="43"/>
      <c r="G23" s="79" t="s">
        <v>53</v>
      </c>
      <c r="H23" s="43"/>
      <c r="I23" s="79" t="s">
        <v>53</v>
      </c>
      <c r="J23" s="43"/>
      <c r="K23" s="139" t="s">
        <v>53</v>
      </c>
      <c r="L23" s="43"/>
      <c r="M23" s="49">
        <v>147</v>
      </c>
      <c r="N23" s="51"/>
      <c r="O23" s="79" t="s">
        <v>53</v>
      </c>
      <c r="P23" s="53"/>
      <c r="Q23" s="79" t="s">
        <v>53</v>
      </c>
      <c r="R23" s="53"/>
      <c r="S23" s="79" t="s">
        <v>53</v>
      </c>
      <c r="T23" s="53"/>
      <c r="U23" s="50">
        <v>146</v>
      </c>
      <c r="V23" s="53"/>
      <c r="W23" s="79" t="s">
        <v>53</v>
      </c>
      <c r="X23" s="51"/>
      <c r="Y23" s="79" t="s">
        <v>53</v>
      </c>
      <c r="Z23" s="51"/>
      <c r="AA23" s="79" t="s">
        <v>53</v>
      </c>
      <c r="AC23" s="79" t="s">
        <v>53</v>
      </c>
      <c r="AE23" s="139" t="s">
        <v>53</v>
      </c>
      <c r="AF23" s="53"/>
      <c r="AG23" s="79" t="s">
        <v>53</v>
      </c>
    </row>
    <row r="24" spans="1:33">
      <c r="A24" s="54" t="s">
        <v>62</v>
      </c>
      <c r="B24" s="48"/>
      <c r="C24" s="53">
        <v>2181</v>
      </c>
      <c r="D24" s="48"/>
      <c r="E24" s="53">
        <v>5496</v>
      </c>
      <c r="F24" s="48"/>
      <c r="G24" s="53">
        <v>3047</v>
      </c>
      <c r="H24" s="48"/>
      <c r="I24" s="53">
        <v>313</v>
      </c>
      <c r="J24" s="48"/>
      <c r="K24" s="63">
        <v>11037</v>
      </c>
      <c r="L24" s="48"/>
      <c r="M24" s="53">
        <v>3079</v>
      </c>
      <c r="N24" s="51"/>
      <c r="O24" s="52">
        <v>-873</v>
      </c>
      <c r="P24" s="53"/>
      <c r="Q24" s="53">
        <v>1906</v>
      </c>
      <c r="R24" s="53"/>
      <c r="S24" s="49">
        <v>3187</v>
      </c>
      <c r="T24" s="53"/>
      <c r="U24" s="50">
        <v>7299</v>
      </c>
      <c r="V24" s="53"/>
      <c r="W24" s="49">
        <v>3973</v>
      </c>
      <c r="X24" s="51"/>
      <c r="Y24" s="52">
        <v>1602</v>
      </c>
      <c r="Z24" s="51"/>
      <c r="AA24" s="53">
        <v>5949</v>
      </c>
      <c r="AC24" s="53">
        <v>1027</v>
      </c>
      <c r="AE24" s="62">
        <v>12551</v>
      </c>
      <c r="AF24" s="53"/>
      <c r="AG24" s="49">
        <v>960</v>
      </c>
    </row>
    <row r="25" spans="1:33" ht="14.4" thickBot="1">
      <c r="A25" s="64" t="s">
        <v>31</v>
      </c>
      <c r="B25" s="65"/>
      <c r="C25" s="66">
        <f>SUM(C8:C24)</f>
        <v>28170</v>
      </c>
      <c r="D25" s="65"/>
      <c r="E25" s="66">
        <f>SUM(E8:E24)</f>
        <v>31597</v>
      </c>
      <c r="F25" s="65"/>
      <c r="G25" s="66">
        <f>SUM(G8:G24)</f>
        <v>20877</v>
      </c>
      <c r="H25" s="65"/>
      <c r="I25" s="66">
        <f>SUM(I8:I24)</f>
        <v>21369</v>
      </c>
      <c r="J25" s="65"/>
      <c r="K25" s="67">
        <f>SUM(K8:K24)</f>
        <v>102013</v>
      </c>
      <c r="L25" s="65"/>
      <c r="M25" s="66">
        <f>SUM(M8:M24)</f>
        <v>26701</v>
      </c>
      <c r="N25" s="68"/>
      <c r="O25" s="66">
        <f>SUM(O8:O24)</f>
        <v>27553</v>
      </c>
      <c r="P25" s="66"/>
      <c r="Q25" s="66">
        <f>SUM(Q8:Q24)</f>
        <v>36484</v>
      </c>
      <c r="R25" s="66"/>
      <c r="S25" s="66">
        <f>SUM(S8:S24)</f>
        <v>35109</v>
      </c>
      <c r="T25" s="66"/>
      <c r="U25" s="67">
        <f>SUM(U8:U24)</f>
        <v>125846</v>
      </c>
      <c r="V25" s="66"/>
      <c r="W25" s="66">
        <f>SUM(W8:W24)</f>
        <v>36670</v>
      </c>
      <c r="X25" s="68"/>
      <c r="Y25" s="66">
        <f>SUM(Y8:Y24)</f>
        <v>40102</v>
      </c>
      <c r="Z25" s="68"/>
      <c r="AA25" s="66">
        <f>SUM(AA8:AA24)</f>
        <v>50486</v>
      </c>
      <c r="AB25" s="25"/>
      <c r="AC25" s="66">
        <f>SUM(AC8:AC24)</f>
        <v>39541</v>
      </c>
      <c r="AD25" s="25"/>
      <c r="AE25" s="67">
        <f>SUM(AE8:AE24)</f>
        <v>166800.49811648132</v>
      </c>
      <c r="AF25" s="66"/>
      <c r="AG25" s="190">
        <f t="shared" ref="AG25" si="0">SUM(AG8:AG24)</f>
        <v>47189.80220817704</v>
      </c>
    </row>
    <row r="26" spans="1:33" ht="14.4" thickTop="1">
      <c r="K26" s="27"/>
      <c r="U26" s="27"/>
      <c r="AE26" s="27"/>
    </row>
    <row r="27" spans="1:33" ht="14.4" thickBot="1">
      <c r="A27" s="25" t="s">
        <v>32</v>
      </c>
      <c r="B27" s="25"/>
      <c r="C27" s="69">
        <f>C25/'2_Profit Loss'!C9</f>
        <v>0.21927127522942921</v>
      </c>
      <c r="D27" s="25"/>
      <c r="E27" s="69">
        <f>E25/'2_Profit Loss'!E9</f>
        <v>0.22003328667627664</v>
      </c>
      <c r="F27" s="25"/>
      <c r="G27" s="69">
        <f>G25/'2_Profit Loss'!G9</f>
        <v>0.15264870398128175</v>
      </c>
      <c r="H27" s="25"/>
      <c r="I27" s="69">
        <f>I25/'2_Profit Loss'!I9</f>
        <v>0.14024874479047025</v>
      </c>
      <c r="J27" s="25"/>
      <c r="K27" s="70">
        <f>K25/'2_Profit Loss'!K9</f>
        <v>0.18177590243798133</v>
      </c>
      <c r="L27" s="25"/>
      <c r="M27" s="69">
        <f>M25/'2_Profit Loss'!M9</f>
        <v>0.15905191927374968</v>
      </c>
      <c r="N27" s="25"/>
      <c r="O27" s="69">
        <f>O25/'2_Profit Loss'!O9</f>
        <v>0.15550062362787759</v>
      </c>
      <c r="P27" s="25"/>
      <c r="Q27" s="69">
        <f>Q25/'2_Profit Loss'!Q9</f>
        <v>0.20400928229932619</v>
      </c>
      <c r="R27" s="25"/>
      <c r="S27" s="69">
        <f>S25/'2_Profit Loss'!S9</f>
        <v>0.17019409757232606</v>
      </c>
      <c r="T27" s="25"/>
      <c r="U27" s="70">
        <f>U25/'2_Profit Loss'!U9</f>
        <v>0.17234739546527744</v>
      </c>
      <c r="V27" s="25"/>
      <c r="W27" s="69">
        <f>W25/'2_Profit Loss'!W9</f>
        <v>0.17666840107147674</v>
      </c>
      <c r="X27" s="25"/>
      <c r="Y27" s="69">
        <f>Y25/'2_Profit Loss'!Y9</f>
        <v>0.18528512156130739</v>
      </c>
      <c r="Z27" s="25"/>
      <c r="AA27" s="69">
        <f>AA25/'2_Profit Loss'!AA9</f>
        <v>0.25112790182901656</v>
      </c>
      <c r="AB27" s="25"/>
      <c r="AC27" s="69">
        <f>AC25/'2_Profit Loss'!AC9</f>
        <v>0.15654470160658152</v>
      </c>
      <c r="AD27" s="25"/>
      <c r="AE27" s="70">
        <f>AE25/'2_Profit Loss'!AE9</f>
        <v>0.19005983005930957</v>
      </c>
      <c r="AF27" s="25"/>
      <c r="AG27" s="69">
        <f>AG25/'2_Profit Loss'!AG9</f>
        <v>0.17747599497610717</v>
      </c>
    </row>
    <row r="28" spans="1:33" ht="14.4" thickTop="1">
      <c r="M28" s="71"/>
      <c r="N28" s="71"/>
      <c r="O28" s="71"/>
    </row>
    <row r="29" spans="1:33">
      <c r="M29" s="71"/>
      <c r="N29" s="71"/>
      <c r="O29" s="71"/>
    </row>
    <row r="30" spans="1:33">
      <c r="M30" s="71"/>
      <c r="N30" s="71"/>
      <c r="O30" s="71"/>
    </row>
    <row r="31" spans="1:33" ht="36">
      <c r="A31" s="31" t="s">
        <v>85</v>
      </c>
      <c r="M31" s="71"/>
      <c r="N31" s="71"/>
      <c r="O31" s="71"/>
    </row>
    <row r="32" spans="1:33" ht="24">
      <c r="A32" s="116" t="s">
        <v>86</v>
      </c>
      <c r="M32" s="71"/>
      <c r="N32" s="71"/>
      <c r="O32" s="71"/>
    </row>
    <row r="33" spans="13:15">
      <c r="M33" s="71"/>
      <c r="N33" s="71"/>
      <c r="O33" s="71"/>
    </row>
  </sheetData>
  <mergeCells count="3">
    <mergeCell ref="C2:AE2"/>
    <mergeCell ref="C1:AE1"/>
    <mergeCell ref="C3:AE3"/>
  </mergeCells>
  <pageMargins left="0.7" right="0.7" top="0.75" bottom="0.75" header="0.3" footer="0.3"/>
  <pageSetup scale="27" fitToHeight="0" orientation="landscape" r:id="rId1"/>
  <colBreaks count="2" manualBreakCount="2">
    <brk id="11" max="1048575" man="1"/>
    <brk id="2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6BCE57E4BA01409F7684DEBABEBE18" ma:contentTypeVersion="8" ma:contentTypeDescription="Create a new document." ma:contentTypeScope="" ma:versionID="8e256f6f0405e305a098d6f8e4cb6966">
  <xsd:schema xmlns:xsd="http://www.w3.org/2001/XMLSchema" xmlns:xs="http://www.w3.org/2001/XMLSchema" xmlns:p="http://schemas.microsoft.com/office/2006/metadata/properties" xmlns:ns2="e1aeecd6-4d00-41a5-875f-da06aa090741" xmlns:ns3="fce7dece-be7d-4dd7-ba51-fa256987d996" targetNamespace="http://schemas.microsoft.com/office/2006/metadata/properties" ma:root="true" ma:fieldsID="2d80f28ab01dcb0cf609543507baa85a" ns2:_="" ns3:_="">
    <xsd:import namespace="e1aeecd6-4d00-41a5-875f-da06aa090741"/>
    <xsd:import namespace="fce7dece-be7d-4dd7-ba51-fa256987d9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eecd6-4d00-41a5-875f-da06aa0907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e7dece-be7d-4dd7-ba51-fa256987d9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7C97E-0CFF-48A0-B145-31778C165382}">
  <ds:schemaRefs>
    <ds:schemaRef ds:uri="http://schemas.microsoft.com/sharepoint/v3/contenttype/forms"/>
  </ds:schemaRefs>
</ds:datastoreItem>
</file>

<file path=customXml/itemProps2.xml><?xml version="1.0" encoding="utf-8"?>
<ds:datastoreItem xmlns:ds="http://schemas.openxmlformats.org/officeDocument/2006/customXml" ds:itemID="{A8A169FC-9F55-4A56-867C-5B454946D090}">
  <ds:schemaRefs>
    <ds:schemaRef ds:uri="http://schemas.microsoft.com/office/2006/documentManagement/types"/>
    <ds:schemaRef ds:uri="http://purl.org/dc/elements/1.1/"/>
    <ds:schemaRef ds:uri="http://schemas.microsoft.com/office/2006/metadata/properties"/>
    <ds:schemaRef ds:uri="fce7dece-be7d-4dd7-ba51-fa256987d996"/>
    <ds:schemaRef ds:uri="e1aeecd6-4d00-41a5-875f-da06aa090741"/>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70C94B0-9AD3-49D5-85A2-9E95608A9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eecd6-4d00-41a5-875f-da06aa090741"/>
    <ds:schemaRef ds:uri="fce7dece-be7d-4dd7-ba51-fa256987d9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f9dfda5-d51d-451f-a30a-a19e61afb92f}" enabled="0" method="" siteId="{3f9dfda5-d51d-451f-a30a-a19e61afb92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70</vt:i4>
      </vt:variant>
    </vt:vector>
  </HeadingPairs>
  <TitlesOfParts>
    <vt:vector size="78" baseType="lpstr">
      <vt:lpstr>Index</vt:lpstr>
      <vt:lpstr>Revenue Groupings</vt:lpstr>
      <vt:lpstr>1_Rev Groups &amp; Key Financials</vt:lpstr>
      <vt:lpstr>Historical Trending Schedules</vt:lpstr>
      <vt:lpstr>2_Profit Loss</vt:lpstr>
      <vt:lpstr>3_Financial Position</vt:lpstr>
      <vt:lpstr>4_Cash Flows</vt:lpstr>
      <vt:lpstr>5_Adjusted EBITDA</vt:lpstr>
      <vt:lpstr>'4_Cash Flows'!_037c216c_6c26_48d2_b78f_2bb7d2ac28de</vt:lpstr>
      <vt:lpstr>'4_Cash Flows'!_03906c25_796f_4959_aa66_57f3b698ac80</vt:lpstr>
      <vt:lpstr>'4_Cash Flows'!_039b60a3_a59b_4d53_a5c9_d0fcd47948b4</vt:lpstr>
      <vt:lpstr>'4_Cash Flows'!_067f8e5b_0ec6_4e16_970e_43c753cc9960</vt:lpstr>
      <vt:lpstr>'4_Cash Flows'!_07b4630a_fba2_4b75_9ad9_73dbcdf2dccf</vt:lpstr>
      <vt:lpstr>'4_Cash Flows'!_0cd5bbbf_ee2e_46af_84e8_cbd6f0cda7c3</vt:lpstr>
      <vt:lpstr>'4_Cash Flows'!_0ce00491_01c9_49f7_a188_baf726f7de8b</vt:lpstr>
      <vt:lpstr>'4_Cash Flows'!_13d338b7_1b05_4914_a578_455b0c0b2fb5</vt:lpstr>
      <vt:lpstr>'4_Cash Flows'!_155f1bf6_93c1_4d23_8ee3_b05a9a688aa6</vt:lpstr>
      <vt:lpstr>'4_Cash Flows'!_19c4b78d_7e04_4a97_a27c_738a427863d3</vt:lpstr>
      <vt:lpstr>'4_Cash Flows'!_1b3f557b_6fc6_48a2_ab35_4d90e3a52cb2</vt:lpstr>
      <vt:lpstr>'4_Cash Flows'!_1b9c34d1_23d5_47ac_b970_482456193a5f</vt:lpstr>
      <vt:lpstr>'4_Cash Flows'!_1cf5c09d_c8f1_4ce4_a1a0_f7d38c8d2dff</vt:lpstr>
      <vt:lpstr>'4_Cash Flows'!_212d8b24_c3f4_44a6_a265_42750fea23b7</vt:lpstr>
      <vt:lpstr>'4_Cash Flows'!_219637f6_bedb_47ab_89cd_35d9fea67b71</vt:lpstr>
      <vt:lpstr>'4_Cash Flows'!_2b5c78b9_4787_4ec1_a071_b76f48473a46</vt:lpstr>
      <vt:lpstr>'4_Cash Flows'!_2fb68293_82ab_4633_9f91_5c417b4a05ae</vt:lpstr>
      <vt:lpstr>'4_Cash Flows'!_30e8c9bf_6238_40f6_8488_2b774dba37da</vt:lpstr>
      <vt:lpstr>'4_Cash Flows'!_33cebb61_72dc_4686_963c_1d492ee1fc56</vt:lpstr>
      <vt:lpstr>'4_Cash Flows'!_34eef68f_e5c0_4758_bf82_dd6fdfc2fa11</vt:lpstr>
      <vt:lpstr>'4_Cash Flows'!_37a01946_0919_47b1_aab9_508d0022c821</vt:lpstr>
      <vt:lpstr>'4_Cash Flows'!_3eaa8273_a146_406d_9b5f_ce71b3cc39aa</vt:lpstr>
      <vt:lpstr>'4_Cash Flows'!_40b81dec_5b0e_4f11_adfa_a9fa506a5ad0</vt:lpstr>
      <vt:lpstr>'4_Cash Flows'!_415dbcb1_a769_4525_81e9_51907eafba77</vt:lpstr>
      <vt:lpstr>'4_Cash Flows'!_431000de_0e06_4a16_9ee7_bf8326739b83</vt:lpstr>
      <vt:lpstr>'4_Cash Flows'!_47000028_e4e1_4ccc_909a_c1e0fcd9b163</vt:lpstr>
      <vt:lpstr>'4_Cash Flows'!_4f018089_92b2_4445_b560_5554490913ab</vt:lpstr>
      <vt:lpstr>'4_Cash Flows'!_541ba86a_cac0_4788_b6d3_3a209333183a</vt:lpstr>
      <vt:lpstr>'4_Cash Flows'!_5846e7f1_ca81_4f4a_a03c_b030449aec48</vt:lpstr>
      <vt:lpstr>'4_Cash Flows'!_5c24a16c_74f5_4cc2_ab9e_ba64cd8cd61a</vt:lpstr>
      <vt:lpstr>'4_Cash Flows'!_5dc74d79_5633_4663_b048_69316316571d</vt:lpstr>
      <vt:lpstr>'4_Cash Flows'!_6592b32b_bc75_4e2b_889f_410b88b42a33</vt:lpstr>
      <vt:lpstr>'4_Cash Flows'!_69b790d3_4aab_4290_b10c_9f6696bfb5fd</vt:lpstr>
      <vt:lpstr>'4_Cash Flows'!_6bd1d60f_a74f_4292_89c8_f65d1dc0ae0d</vt:lpstr>
      <vt:lpstr>'4_Cash Flows'!_712885ea_0221_4ab6_8fed_d63a7dc40304</vt:lpstr>
      <vt:lpstr>'4_Cash Flows'!_7ad1b4ef_c2d4_4364_9d16_aedce6aeeb16</vt:lpstr>
      <vt:lpstr>'4_Cash Flows'!_801df581_9ed8_4c02_ae73_334a93da980c</vt:lpstr>
      <vt:lpstr>'4_Cash Flows'!_811b8a01_6262_4620_81cb_80b95dba91d4</vt:lpstr>
      <vt:lpstr>'4_Cash Flows'!_853d77a1_5c76_4846_b478_38752f55f197</vt:lpstr>
      <vt:lpstr>'4_Cash Flows'!_877f0aaf_d65c_4370_979c_d75dff2120be</vt:lpstr>
      <vt:lpstr>'4_Cash Flows'!_88007563_d414_4aec_9ba2_5991e6184674</vt:lpstr>
      <vt:lpstr>'4_Cash Flows'!_90d7a91e_c50f_4a72_b591_4ab7930ea028</vt:lpstr>
      <vt:lpstr>'4_Cash Flows'!_91318ffb_1770_4e83_a4e0_746815fa703c</vt:lpstr>
      <vt:lpstr>'4_Cash Flows'!_9caac83f_d969_4d44_b82c_dbebf1717e66</vt:lpstr>
      <vt:lpstr>'4_Cash Flows'!_9d4e0a28_edf9_4c47_8c30_9985fcb107ca</vt:lpstr>
      <vt:lpstr>'4_Cash Flows'!_a6df1096_f2b8_4e33_be78_809ac6b74116</vt:lpstr>
      <vt:lpstr>'4_Cash Flows'!_ae239fe2_7665_4a86_a20f_afe1b9989028</vt:lpstr>
      <vt:lpstr>'4_Cash Flows'!_b63c5f2b_de48_42dc_8159_667676db7eaf</vt:lpstr>
      <vt:lpstr>'4_Cash Flows'!_bc9827cb_fc93_45e6_a234_42f94a5a0a46</vt:lpstr>
      <vt:lpstr>'4_Cash Flows'!_c421ee31_7305_45bc_ba8d_4998231c000d</vt:lpstr>
      <vt:lpstr>'4_Cash Flows'!_cc69baab_ad3b_4f75_9358_92fa4518a638</vt:lpstr>
      <vt:lpstr>'4_Cash Flows'!_ceed7c7f_97fe_4a98_ac47_819ade29219d</vt:lpstr>
      <vt:lpstr>'4_Cash Flows'!_d3ccd474_0e0f_4304_b823_cef78b5902a9</vt:lpstr>
      <vt:lpstr>'4_Cash Flows'!_d675eaea_28fd_49b1_93c4_5ad186d8d342</vt:lpstr>
      <vt:lpstr>'4_Cash Flows'!_e515bf33_2a27_41ce_a5ce_3839497600ed</vt:lpstr>
      <vt:lpstr>'4_Cash Flows'!_e5e83258_f04d_41c9_8561_55463db5038f</vt:lpstr>
      <vt:lpstr>'4_Cash Flows'!_e7815fbc_23ee_4fd7_a447_923798d819bf</vt:lpstr>
      <vt:lpstr>'4_Cash Flows'!_e95e8d10_db25_4b69_b742_91c09c88fb67</vt:lpstr>
      <vt:lpstr>'4_Cash Flows'!_ea7690d6_334f_4565_9bd5_9646b56aa9a5</vt:lpstr>
      <vt:lpstr>'4_Cash Flows'!_eb92def5_879d_4eac_a38a_c2d9da8fba04</vt:lpstr>
      <vt:lpstr>'4_Cash Flows'!_efa93588_3123_4cdd_8b86_9f010d07ca75</vt:lpstr>
      <vt:lpstr>'4_Cash Flows'!_efdf9fd2_d741_4bba_b422_2deb3df7f5ae</vt:lpstr>
      <vt:lpstr>'4_Cash Flows'!_f16e6de3_bc12_430d_8dc2_8a2b4c045d68</vt:lpstr>
      <vt:lpstr>'4_Cash Flows'!_f250e25b_e684_4057_b58c_546839802a48</vt:lpstr>
      <vt:lpstr>'4_Cash Flows'!_f31ca75f_6fd2_48e2_add4_b12cf9e81183</vt:lpstr>
      <vt:lpstr>'4_Cash Flows'!_fe90a3cb_21f2_41c6_939e_8e4ba555e249</vt:lpstr>
      <vt:lpstr>'3_Financial Position'!OLE_LINK2</vt:lpstr>
      <vt:lpstr>'1_Rev Groups &amp; Key Financials'!Print_Area</vt:lpstr>
      <vt:lpstr>'2_Profit Loss'!Print_Area</vt:lpstr>
      <vt:lpstr>'3_Financial 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Rhianna Miller</dc:creator>
  <cp:keywords/>
  <dc:description/>
  <cp:lastModifiedBy>Christin Armacost</cp:lastModifiedBy>
  <cp:revision/>
  <dcterms:created xsi:type="dcterms:W3CDTF">2023-10-30T12:01:38Z</dcterms:created>
  <dcterms:modified xsi:type="dcterms:W3CDTF">2024-05-15T14:00:36Z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0x010100866BCE57E4BA01409F7684DEBABEBE18</vt:lpwstr>
  </property>
  <property fmtid="{D5CDD505-2E9C-101B-9397-08002B2CF9AE}" pid="3" name="MediaServiceImageTags">
    <vt:lpwstr/>
  </property>
</Properties>
</file>